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9720" windowHeight="6735" activeTab="0"/>
  </bookViews>
  <sheets>
    <sheet name="M3" sheetId="1" r:id="rId1"/>
    <sheet name="Poäng" sheetId="2" r:id="rId2"/>
    <sheet name="Slutställning" sheetId="3" r:id="rId3"/>
    <sheet name="Tabeller" sheetId="4" r:id="rId4"/>
  </sheets>
  <definedNames>
    <definedName name="Komppoäng">'Tabeller'!#REF!</definedName>
    <definedName name="Komptabell">'Tabeller'!$F$4:$H$19</definedName>
    <definedName name="Kompvektor">'Tabeller'!$K$4:$K$19</definedName>
    <definedName name="Kompvektor2">'Tabeller'!$G$4:$G$19</definedName>
    <definedName name="Ratingtabell">'Tabeller'!$K$2:$R$19</definedName>
    <definedName name="Tabell1">'Poäng'!$B$3:$E$14</definedName>
  </definedNames>
  <calcPr fullCalcOnLoad="1"/>
</workbook>
</file>

<file path=xl/sharedStrings.xml><?xml version="1.0" encoding="utf-8"?>
<sst xmlns="http://schemas.openxmlformats.org/spreadsheetml/2006/main" count="139" uniqueCount="76">
  <si>
    <t>Speldatum:</t>
  </si>
  <si>
    <t>Poäng</t>
  </si>
  <si>
    <t>Kval.</t>
  </si>
  <si>
    <t>Plac.</t>
  </si>
  <si>
    <t>Medelrating=</t>
  </si>
  <si>
    <t>½</t>
  </si>
  <si>
    <t>S</t>
  </si>
  <si>
    <t>Kvalitet</t>
  </si>
  <si>
    <t>#</t>
  </si>
  <si>
    <t>LASK</t>
  </si>
  <si>
    <t>1½</t>
  </si>
  <si>
    <t>2½</t>
  </si>
  <si>
    <t>3½</t>
  </si>
  <si>
    <t>4½</t>
  </si>
  <si>
    <t>5½</t>
  </si>
  <si>
    <t>6½</t>
  </si>
  <si>
    <t>7½</t>
  </si>
  <si>
    <t>K1</t>
  </si>
  <si>
    <t>K2</t>
  </si>
  <si>
    <t>K3</t>
  </si>
  <si>
    <t>K4</t>
  </si>
  <si>
    <t>K5</t>
  </si>
  <si>
    <t>K6</t>
  </si>
  <si>
    <t>K7</t>
  </si>
  <si>
    <t>K8</t>
  </si>
  <si>
    <t>Rat1</t>
  </si>
  <si>
    <t>Rat3</t>
  </si>
  <si>
    <t>Rat4</t>
  </si>
  <si>
    <t>Rat5</t>
  </si>
  <si>
    <t>Rat6</t>
  </si>
  <si>
    <t>Rat7</t>
  </si>
  <si>
    <t>Rat8</t>
  </si>
  <si>
    <t>Rating förändring</t>
  </si>
  <si>
    <t>Rat2</t>
  </si>
  <si>
    <t>Rating</t>
  </si>
  <si>
    <t>Slutpoäng</t>
  </si>
  <si>
    <t>Namn</t>
  </si>
  <si>
    <t>bättre</t>
  </si>
  <si>
    <t>Vinst</t>
  </si>
  <si>
    <t>sämre</t>
  </si>
  <si>
    <t xml:space="preserve">Vinst </t>
  </si>
  <si>
    <t>Remi</t>
  </si>
  <si>
    <t>Förlust</t>
  </si>
  <si>
    <t>Skillnad</t>
  </si>
  <si>
    <t>Ratföränd.</t>
  </si>
  <si>
    <t>Billy Bast</t>
  </si>
  <si>
    <t>605 36 46</t>
  </si>
  <si>
    <t>10 42 12</t>
  </si>
  <si>
    <t>Sista speldatum:</t>
  </si>
  <si>
    <t>nov</t>
  </si>
  <si>
    <t>okt</t>
  </si>
  <si>
    <t>sep</t>
  </si>
  <si>
    <t>Daniel Gullberg</t>
  </si>
  <si>
    <t>Miomir Filipovic</t>
  </si>
  <si>
    <t>Adriana Krzymowska</t>
  </si>
  <si>
    <t>88 84 15</t>
  </si>
  <si>
    <t>605 77 82</t>
  </si>
  <si>
    <t>Magdalena Bator</t>
  </si>
  <si>
    <t>Markus Anderljung</t>
  </si>
  <si>
    <t>Zoran Knezevic</t>
  </si>
  <si>
    <t>Sigge Reichard</t>
  </si>
  <si>
    <t>Demitris Cleanthous</t>
  </si>
  <si>
    <t>Albert Krzymowski</t>
  </si>
  <si>
    <t>Peter Svensson</t>
  </si>
  <si>
    <t>30</t>
  </si>
  <si>
    <t>M3 hösten 2007</t>
  </si>
  <si>
    <t>Erik Thörn</t>
  </si>
  <si>
    <t>724 61 03</t>
  </si>
  <si>
    <t>647 79 72</t>
  </si>
  <si>
    <t>508 675 55</t>
  </si>
  <si>
    <t>532 516 93</t>
  </si>
  <si>
    <t>073-956 61 58</t>
  </si>
  <si>
    <t>668 32 04</t>
  </si>
  <si>
    <t>073-309 20 61</t>
  </si>
  <si>
    <t>1*</t>
  </si>
  <si>
    <t>0*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</si>
</sst>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b/>
      <sz val="12"/>
      <name val="Arial"/>
      <family val="0"/>
    </font>
    <font>
      <b/>
      <sz val="12"/>
      <name val="Symbol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65" fontId="0" fillId="0" borderId="0" xfId="18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18" applyNumberForma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49" fontId="1" fillId="0" borderId="0" xfId="18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1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18.8515625" style="0" bestFit="1" customWidth="1"/>
    <col min="4" max="4" width="5.00390625" style="0" customWidth="1"/>
    <col min="5" max="5" width="14.140625" style="0" customWidth="1"/>
    <col min="6" max="13" width="4.7109375" style="0" customWidth="1"/>
    <col min="14" max="16" width="6.28125" style="0" customWidth="1"/>
  </cols>
  <sheetData>
    <row r="1" ht="16.5" thickBot="1">
      <c r="F1" s="64" t="s">
        <v>65</v>
      </c>
    </row>
    <row r="2" spans="5:16" ht="14.25" thickBot="1" thickTop="1">
      <c r="E2" s="9"/>
      <c r="F2" s="5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7">
        <v>8</v>
      </c>
      <c r="N2" s="1"/>
      <c r="O2" s="1"/>
      <c r="P2" s="1"/>
    </row>
    <row r="3" spans="2:16" ht="13.5" thickTop="1">
      <c r="B3" s="1"/>
      <c r="C3" s="4"/>
      <c r="D3" s="1"/>
      <c r="E3" s="57" t="s">
        <v>0</v>
      </c>
      <c r="F3" s="58">
        <v>14</v>
      </c>
      <c r="G3" s="59">
        <v>21</v>
      </c>
      <c r="H3" s="59">
        <v>28</v>
      </c>
      <c r="I3" s="59">
        <v>5</v>
      </c>
      <c r="J3" s="59">
        <v>19</v>
      </c>
      <c r="K3" s="59">
        <v>26</v>
      </c>
      <c r="L3" s="59">
        <v>9</v>
      </c>
      <c r="M3" s="65" t="s">
        <v>64</v>
      </c>
      <c r="N3" s="12" t="s">
        <v>1</v>
      </c>
      <c r="O3" s="12" t="s">
        <v>2</v>
      </c>
      <c r="P3" s="13" t="s">
        <v>3</v>
      </c>
    </row>
    <row r="4" spans="2:16" ht="15">
      <c r="B4" s="1"/>
      <c r="C4" s="4"/>
      <c r="D4" s="1"/>
      <c r="E4" s="10"/>
      <c r="F4" s="62" t="s">
        <v>51</v>
      </c>
      <c r="G4" s="63" t="s">
        <v>51</v>
      </c>
      <c r="H4" s="63" t="s">
        <v>51</v>
      </c>
      <c r="I4" s="63" t="s">
        <v>50</v>
      </c>
      <c r="J4" s="63" t="s">
        <v>50</v>
      </c>
      <c r="K4" s="63" t="s">
        <v>50</v>
      </c>
      <c r="L4" s="63" t="s">
        <v>49</v>
      </c>
      <c r="M4" s="38" t="s">
        <v>49</v>
      </c>
      <c r="N4" s="14"/>
      <c r="O4" s="14"/>
      <c r="P4" s="15"/>
    </row>
    <row r="5" spans="2:16" ht="15">
      <c r="B5" s="1"/>
      <c r="C5" s="4"/>
      <c r="D5" s="1"/>
      <c r="E5" s="57" t="s">
        <v>48</v>
      </c>
      <c r="F5" s="61">
        <v>20</v>
      </c>
      <c r="G5" s="60">
        <v>27</v>
      </c>
      <c r="H5" s="60">
        <v>4</v>
      </c>
      <c r="I5" s="60">
        <v>18</v>
      </c>
      <c r="J5" s="60">
        <v>25</v>
      </c>
      <c r="K5" s="60">
        <v>8</v>
      </c>
      <c r="L5" s="60">
        <v>29</v>
      </c>
      <c r="M5" s="60"/>
      <c r="N5" s="14"/>
      <c r="O5" s="14"/>
      <c r="P5" s="15"/>
    </row>
    <row r="6" spans="2:16" ht="15.75" thickBot="1">
      <c r="B6" s="1"/>
      <c r="C6" s="4"/>
      <c r="D6" s="1"/>
      <c r="E6" s="10"/>
      <c r="F6" s="62" t="s">
        <v>51</v>
      </c>
      <c r="G6" s="63" t="s">
        <v>51</v>
      </c>
      <c r="H6" s="63" t="s">
        <v>50</v>
      </c>
      <c r="I6" s="63" t="s">
        <v>50</v>
      </c>
      <c r="J6" s="63" t="s">
        <v>50</v>
      </c>
      <c r="K6" s="63" t="s">
        <v>49</v>
      </c>
      <c r="L6" s="63" t="s">
        <v>49</v>
      </c>
      <c r="M6" s="60"/>
      <c r="N6" s="14"/>
      <c r="O6" s="14"/>
      <c r="P6" s="15"/>
    </row>
    <row r="7" spans="2:16" ht="15.75" thickTop="1">
      <c r="B7" s="25"/>
      <c r="C7" s="23"/>
      <c r="D7" s="23"/>
      <c r="E7" s="20"/>
      <c r="F7" s="3">
        <v>2</v>
      </c>
      <c r="G7" s="11">
        <v>6</v>
      </c>
      <c r="H7" s="3">
        <v>3</v>
      </c>
      <c r="I7" s="11">
        <v>7</v>
      </c>
      <c r="J7" s="3">
        <v>12</v>
      </c>
      <c r="K7" s="11">
        <v>10</v>
      </c>
      <c r="L7" s="11">
        <v>4</v>
      </c>
      <c r="M7" s="11">
        <v>5</v>
      </c>
      <c r="N7" s="16"/>
      <c r="O7" s="16"/>
      <c r="P7" s="17"/>
    </row>
    <row r="8" spans="2:16" ht="15">
      <c r="B8" s="28">
        <v>1</v>
      </c>
      <c r="C8" s="24" t="s">
        <v>57</v>
      </c>
      <c r="D8" s="24">
        <v>1919</v>
      </c>
      <c r="E8" s="9" t="s">
        <v>71</v>
      </c>
      <c r="F8" s="8">
        <v>0</v>
      </c>
      <c r="G8" s="8">
        <v>0</v>
      </c>
      <c r="H8" s="8" t="s">
        <v>74</v>
      </c>
      <c r="I8" s="8">
        <v>0</v>
      </c>
      <c r="J8" s="8" t="s">
        <v>5</v>
      </c>
      <c r="K8" s="8">
        <v>1</v>
      </c>
      <c r="L8" s="8">
        <v>0</v>
      </c>
      <c r="M8" s="8">
        <v>0</v>
      </c>
      <c r="N8" s="18">
        <f>IF(LEFT(F8,1)="1",1,IF(LEFT(F8,1)="½",0.5,0))+IF(LEFT(G8,1)="1",1,IF(LEFT(G8,1)="½",0.5,0))+IF(LEFT(H8,1)="1",1,IF(LEFT(H8,1)="½",0.5,0))+IF(LEFT(I8,1)="1",1,IF(LEFT(I8,1)="½",0.5,0))+IF(LEFT(J8,1)="1",1,IF(LEFT(J8,1)="½",0.5,0))+IF(LEFT(K8,1)="1",1,IF(LEFT(K8,1)="½",0.5,0))+IF(LEFT(L8,1)="1",1,IF(LEFT(L8,1)="½",0.5,0))+IF(LEFT(M8,1)="1",1,IF(LEFT(M8,1)="½",0.5,0))</f>
        <v>2.5</v>
      </c>
      <c r="O8" s="18">
        <v>30.5</v>
      </c>
      <c r="P8" s="19">
        <v>10</v>
      </c>
    </row>
    <row r="9" spans="2:16" ht="15">
      <c r="B9" s="26"/>
      <c r="C9" s="27"/>
      <c r="D9" s="27"/>
      <c r="E9" s="21"/>
      <c r="F9" s="2">
        <v>1</v>
      </c>
      <c r="G9" s="3">
        <v>5</v>
      </c>
      <c r="H9" s="11">
        <v>11</v>
      </c>
      <c r="I9" s="3">
        <v>9</v>
      </c>
      <c r="J9" s="3">
        <v>4</v>
      </c>
      <c r="K9" s="11">
        <v>12</v>
      </c>
      <c r="L9" s="11">
        <v>8</v>
      </c>
      <c r="M9" s="3">
        <v>3</v>
      </c>
      <c r="N9" s="16"/>
      <c r="O9" s="16"/>
      <c r="P9" s="17"/>
    </row>
    <row r="10" spans="2:16" ht="15">
      <c r="B10" s="28">
        <v>2</v>
      </c>
      <c r="C10" s="24" t="s">
        <v>54</v>
      </c>
      <c r="D10" s="24">
        <v>1711</v>
      </c>
      <c r="E10" s="10" t="s">
        <v>47</v>
      </c>
      <c r="F10" s="8">
        <v>1</v>
      </c>
      <c r="G10" s="8">
        <v>0</v>
      </c>
      <c r="H10" s="8">
        <v>1</v>
      </c>
      <c r="I10" s="8" t="s">
        <v>75</v>
      </c>
      <c r="J10" s="8" t="s">
        <v>5</v>
      </c>
      <c r="K10" s="8">
        <v>1</v>
      </c>
      <c r="L10" s="8">
        <v>0</v>
      </c>
      <c r="M10" s="8">
        <v>1</v>
      </c>
      <c r="N10" s="18">
        <f>IF(LEFT(F10,1)="1",1,IF(LEFT(F10,1)="½",0.5,0))+IF(LEFT(G10,1)="1",1,IF(LEFT(G10,1)="½",0.5,0))+IF(LEFT(H10,1)="1",1,IF(LEFT(H10,1)="½",0.5,0))+IF(LEFT(I10,1)="1",1,IF(LEFT(I10,1)="½",0.5,0))+IF(LEFT(J10,1)="1",1,IF(LEFT(J10,1)="½",0.5,0))+IF(LEFT(K10,1)="1",1,IF(LEFT(K10,1)="½",0.5,0))+IF(LEFT(L10,1)="1",1,IF(LEFT(L10,1)="½",0.5,0))+IF(LEFT(M10,1)="1",1,IF(LEFT(M10,1)="½",0.5,0))</f>
        <v>4.5</v>
      </c>
      <c r="O10" s="18">
        <v>30</v>
      </c>
      <c r="P10" s="19">
        <v>5</v>
      </c>
    </row>
    <row r="11" spans="2:16" ht="15">
      <c r="B11" s="26"/>
      <c r="C11" s="27"/>
      <c r="D11" s="27"/>
      <c r="E11" s="21"/>
      <c r="F11" s="3">
        <v>4</v>
      </c>
      <c r="G11" s="3">
        <v>11</v>
      </c>
      <c r="H11" s="11">
        <v>1</v>
      </c>
      <c r="I11" s="11">
        <v>12</v>
      </c>
      <c r="J11" s="11">
        <v>10</v>
      </c>
      <c r="K11" s="3">
        <v>7</v>
      </c>
      <c r="L11" s="11">
        <v>6</v>
      </c>
      <c r="M11" s="11">
        <v>2</v>
      </c>
      <c r="N11" s="16"/>
      <c r="O11" s="16"/>
      <c r="P11" s="17"/>
    </row>
    <row r="12" spans="2:16" ht="15">
      <c r="B12" s="28">
        <v>3</v>
      </c>
      <c r="C12" s="24" t="s">
        <v>58</v>
      </c>
      <c r="D12" s="24">
        <v>1794</v>
      </c>
      <c r="E12" s="22" t="s">
        <v>70</v>
      </c>
      <c r="F12" s="8" t="s">
        <v>5</v>
      </c>
      <c r="G12" s="8">
        <v>0</v>
      </c>
      <c r="H12" s="8" t="s">
        <v>75</v>
      </c>
      <c r="I12" s="8" t="s">
        <v>5</v>
      </c>
      <c r="J12" s="8">
        <v>0</v>
      </c>
      <c r="K12" s="8" t="s">
        <v>5</v>
      </c>
      <c r="L12" s="8" t="s">
        <v>5</v>
      </c>
      <c r="M12" s="8">
        <v>0</v>
      </c>
      <c r="N12" s="18">
        <f>IF(LEFT(F12,1)="1",1,IF(LEFT(F12,1)="½",0.5,0))+IF(LEFT(G12,1)="1",1,IF(LEFT(G12,1)="½",0.5,0))+IF(LEFT(H12,1)="1",1,IF(LEFT(H12,1)="½",0.5,0))+IF(LEFT(I12,1)="1",1,IF(LEFT(I12,1)="½",0.5,0))+IF(LEFT(J12,1)="1",1,IF(LEFT(J12,1)="½",0.5,0))+IF(LEFT(K12,1)="1",1,IF(LEFT(K12,1)="½",0.5,0))+IF(LEFT(L12,1)="1",1,IF(LEFT(L12,1)="½",0.5,0))+IF(LEFT(M12,1)="1",1,IF(LEFT(M12,1)="½",0.5,0))</f>
        <v>2</v>
      </c>
      <c r="O12" s="18">
        <v>26</v>
      </c>
      <c r="P12" s="19">
        <v>12</v>
      </c>
    </row>
    <row r="13" spans="2:16" ht="15">
      <c r="B13" s="26"/>
      <c r="C13" s="27"/>
      <c r="D13" s="27"/>
      <c r="E13" s="21"/>
      <c r="F13" s="2">
        <v>3</v>
      </c>
      <c r="G13" s="3">
        <v>12</v>
      </c>
      <c r="H13" s="11">
        <v>9</v>
      </c>
      <c r="I13" s="3">
        <v>6</v>
      </c>
      <c r="J13" s="11">
        <v>2</v>
      </c>
      <c r="K13" s="3">
        <v>5</v>
      </c>
      <c r="L13" s="3">
        <v>1</v>
      </c>
      <c r="M13" s="2">
        <v>8</v>
      </c>
      <c r="N13" s="16"/>
      <c r="O13" s="16"/>
      <c r="P13" s="17"/>
    </row>
    <row r="14" spans="2:16" ht="15">
      <c r="B14" s="28">
        <v>4</v>
      </c>
      <c r="C14" s="24" t="s">
        <v>59</v>
      </c>
      <c r="D14" s="24">
        <v>1841</v>
      </c>
      <c r="E14" s="66" t="s">
        <v>69</v>
      </c>
      <c r="F14" s="8" t="s">
        <v>5</v>
      </c>
      <c r="G14" s="8">
        <v>1</v>
      </c>
      <c r="H14" s="8" t="s">
        <v>5</v>
      </c>
      <c r="I14" s="8" t="s">
        <v>5</v>
      </c>
      <c r="J14" s="8" t="s">
        <v>5</v>
      </c>
      <c r="K14" s="8">
        <v>0</v>
      </c>
      <c r="L14" s="8">
        <v>1</v>
      </c>
      <c r="M14" s="8">
        <v>1</v>
      </c>
      <c r="N14" s="18">
        <f>IF(LEFT(F14,1)="1",1,IF(LEFT(F14,1)="½",0.5,0))+IF(LEFT(G14,1)="1",1,IF(LEFT(G14,1)="½",0.5,0))+IF(LEFT(H14,1)="1",1,IF(LEFT(H14,1)="½",0.5,0))+IF(LEFT(I14,1)="1",1,IF(LEFT(I14,1)="½",0.5,0))+IF(LEFT(J14,1)="1",1,IF(LEFT(J14,1)="½",0.5,0))+IF(LEFT(K14,1)="1",1,IF(LEFT(K14,1)="½",0.5,0))+IF(LEFT(L14,1)="1",1,IF(LEFT(L14,1)="½",0.5,0))+IF(LEFT(M14,1)="1",1,IF(LEFT(M14,1)="½",0.5,0))</f>
        <v>5</v>
      </c>
      <c r="O14" s="18">
        <v>31</v>
      </c>
      <c r="P14" s="19">
        <v>4</v>
      </c>
    </row>
    <row r="15" spans="2:16" ht="15">
      <c r="B15" s="26"/>
      <c r="C15" s="27"/>
      <c r="D15" s="27"/>
      <c r="E15" s="21"/>
      <c r="F15" s="3">
        <v>6</v>
      </c>
      <c r="G15" s="11">
        <v>2</v>
      </c>
      <c r="H15" s="3">
        <v>8</v>
      </c>
      <c r="I15" s="3">
        <v>11</v>
      </c>
      <c r="J15" s="11">
        <v>9</v>
      </c>
      <c r="K15" s="11">
        <v>4</v>
      </c>
      <c r="L15" s="11">
        <v>7</v>
      </c>
      <c r="M15" s="3">
        <v>1</v>
      </c>
      <c r="N15" s="16"/>
      <c r="O15" s="16"/>
      <c r="P15" s="17"/>
    </row>
    <row r="16" spans="2:16" ht="15">
      <c r="B16" s="28">
        <v>5</v>
      </c>
      <c r="C16" s="24" t="s">
        <v>45</v>
      </c>
      <c r="D16" s="24">
        <v>1881</v>
      </c>
      <c r="E16" s="22" t="s">
        <v>46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0</v>
      </c>
      <c r="M16" s="8">
        <v>1</v>
      </c>
      <c r="N16" s="18">
        <f>IF(LEFT(F16,1)="1",1,IF(LEFT(F16,1)="½",0.5,0))+IF(LEFT(G16,1)="1",1,IF(LEFT(G16,1)="½",0.5,0))+IF(LEFT(H16,1)="1",1,IF(LEFT(H16,1)="½",0.5,0))+IF(LEFT(I16,1)="1",1,IF(LEFT(I16,1)="½",0.5,0))+IF(LEFT(J16,1)="1",1,IF(LEFT(J16,1)="½",0.5,0))+IF(LEFT(K16,1)="1",1,IF(LEFT(K16,1)="½",0.5,0))+IF(LEFT(L16,1)="1",1,IF(LEFT(L16,1)="½",0.5,0))+IF(LEFT(M16,1)="1",1,IF(LEFT(M16,1)="½",0.5,0))</f>
        <v>7</v>
      </c>
      <c r="O16" s="18">
        <v>31</v>
      </c>
      <c r="P16" s="19">
        <v>1</v>
      </c>
    </row>
    <row r="17" spans="2:16" ht="15">
      <c r="B17" s="26"/>
      <c r="C17" s="27"/>
      <c r="D17" s="27"/>
      <c r="E17" s="21"/>
      <c r="F17" s="2">
        <v>5</v>
      </c>
      <c r="G17" s="3">
        <v>1</v>
      </c>
      <c r="H17" s="3">
        <v>10</v>
      </c>
      <c r="I17" s="11">
        <v>4</v>
      </c>
      <c r="J17" s="3">
        <v>8</v>
      </c>
      <c r="K17" s="11">
        <v>9</v>
      </c>
      <c r="L17" s="3">
        <v>3</v>
      </c>
      <c r="M17" s="11">
        <v>12</v>
      </c>
      <c r="N17" s="16"/>
      <c r="O17" s="16"/>
      <c r="P17" s="17"/>
    </row>
    <row r="18" spans="2:16" ht="15">
      <c r="B18" s="28">
        <v>6</v>
      </c>
      <c r="C18" s="24" t="s">
        <v>66</v>
      </c>
      <c r="D18" s="24">
        <v>1739</v>
      </c>
      <c r="E18" s="22" t="s">
        <v>72</v>
      </c>
      <c r="F18" s="8">
        <v>0</v>
      </c>
      <c r="G18" s="8">
        <v>1</v>
      </c>
      <c r="H18" s="8">
        <v>1</v>
      </c>
      <c r="I18" s="8" t="s">
        <v>5</v>
      </c>
      <c r="J18" s="8" t="s">
        <v>5</v>
      </c>
      <c r="K18" s="8">
        <v>0</v>
      </c>
      <c r="L18" s="8" t="s">
        <v>5</v>
      </c>
      <c r="M18" s="8" t="s">
        <v>5</v>
      </c>
      <c r="N18" s="18">
        <f>IF(LEFT(F18,1)="1",1,IF(LEFT(F18,1)="½",0.5,0))+IF(LEFT(G18,1)="1",1,IF(LEFT(G18,1)="½",0.5,0))+IF(LEFT(H18,1)="1",1,IF(LEFT(H18,1)="½",0.5,0))+IF(LEFT(I18,1)="1",1,IF(LEFT(I18,1)="½",0.5,0))+IF(LEFT(J18,1)="1",1,IF(LEFT(J18,1)="½",0.5,0))+IF(LEFT(K18,1)="1",1,IF(LEFT(K18,1)="½",0.5,0))+IF(LEFT(L18,1)="1",1,IF(LEFT(L18,1)="½",0.5,0))+IF(LEFT(M18,1)="1",1,IF(LEFT(M18,1)="½",0.5,0))</f>
        <v>4</v>
      </c>
      <c r="O18" s="29">
        <v>30.5</v>
      </c>
      <c r="P18" s="19">
        <v>7</v>
      </c>
    </row>
    <row r="19" spans="2:16" ht="15">
      <c r="B19" s="26"/>
      <c r="C19" s="27"/>
      <c r="D19" s="27"/>
      <c r="E19" s="21"/>
      <c r="F19" s="3">
        <v>8</v>
      </c>
      <c r="G19" s="11">
        <v>10</v>
      </c>
      <c r="H19" s="11">
        <v>12</v>
      </c>
      <c r="I19" s="3">
        <v>1</v>
      </c>
      <c r="J19" s="11">
        <v>11</v>
      </c>
      <c r="K19" s="11">
        <v>3</v>
      </c>
      <c r="L19" s="3">
        <v>5</v>
      </c>
      <c r="M19" s="3">
        <v>9</v>
      </c>
      <c r="N19" s="16"/>
      <c r="O19" s="18"/>
      <c r="P19" s="17"/>
    </row>
    <row r="20" spans="2:16" ht="15">
      <c r="B20" s="28">
        <v>7</v>
      </c>
      <c r="C20" s="24" t="s">
        <v>60</v>
      </c>
      <c r="D20" s="24">
        <v>1858</v>
      </c>
      <c r="E20" s="22" t="s">
        <v>68</v>
      </c>
      <c r="F20" s="8">
        <v>0</v>
      </c>
      <c r="G20" s="8">
        <v>0</v>
      </c>
      <c r="H20" s="8">
        <v>1</v>
      </c>
      <c r="I20" s="8">
        <v>1</v>
      </c>
      <c r="J20" s="8" t="s">
        <v>5</v>
      </c>
      <c r="K20" s="8" t="s">
        <v>5</v>
      </c>
      <c r="L20" s="8">
        <v>1</v>
      </c>
      <c r="M20" s="8" t="s">
        <v>5</v>
      </c>
      <c r="N20" s="18">
        <f>IF(LEFT(F20,1)="1",1,IF(LEFT(F20,1)="½",0.5,0))+IF(LEFT(G20,1)="1",1,IF(LEFT(G20,1)="½",0.5,0))+IF(LEFT(H20,1)="1",1,IF(LEFT(H20,1)="½",0.5,0))+IF(LEFT(I20,1)="1",1,IF(LEFT(I20,1)="½",0.5,0))+IF(LEFT(J20,1)="1",1,IF(LEFT(J20,1)="½",0.5,0))+IF(LEFT(K20,1)="1",1,IF(LEFT(K20,1)="½",0.5,0))+IF(LEFT(L20,1)="1",1,IF(LEFT(L20,1)="½",0.5,0))+IF(LEFT(M20,1)="1",1,IF(LEFT(M20,1)="½",0.5,0))</f>
        <v>4.5</v>
      </c>
      <c r="O20" s="29">
        <v>28</v>
      </c>
      <c r="P20" s="19">
        <v>6</v>
      </c>
    </row>
    <row r="21" spans="2:16" ht="15">
      <c r="B21" s="26"/>
      <c r="C21" s="27"/>
      <c r="D21" s="27"/>
      <c r="E21" s="21"/>
      <c r="F21" s="2">
        <v>7</v>
      </c>
      <c r="G21" s="3">
        <v>9</v>
      </c>
      <c r="H21" s="11">
        <v>5</v>
      </c>
      <c r="I21" s="3">
        <v>10</v>
      </c>
      <c r="J21" s="11">
        <v>6</v>
      </c>
      <c r="K21" s="3">
        <v>11</v>
      </c>
      <c r="L21" s="3">
        <v>2</v>
      </c>
      <c r="M21" s="3">
        <v>4</v>
      </c>
      <c r="N21" s="16"/>
      <c r="O21" s="18"/>
      <c r="P21" s="17"/>
    </row>
    <row r="22" spans="2:16" ht="15">
      <c r="B22" s="28">
        <v>8</v>
      </c>
      <c r="C22" s="24" t="s">
        <v>61</v>
      </c>
      <c r="D22" s="24">
        <v>1767</v>
      </c>
      <c r="E22" s="10" t="s">
        <v>73</v>
      </c>
      <c r="F22" s="8">
        <v>1</v>
      </c>
      <c r="G22" s="8" t="s">
        <v>5</v>
      </c>
      <c r="H22" s="8">
        <v>0</v>
      </c>
      <c r="I22" s="8">
        <v>1</v>
      </c>
      <c r="J22" s="8" t="s">
        <v>5</v>
      </c>
      <c r="K22" s="8">
        <v>1</v>
      </c>
      <c r="L22" s="8">
        <v>1</v>
      </c>
      <c r="M22" s="8">
        <v>0</v>
      </c>
      <c r="N22" s="18">
        <f>IF(LEFT(F22,1)="1",1,IF(LEFT(F22,1)="½",0.5,0))+IF(LEFT(G22,1)="1",1,IF(LEFT(G22,1)="½",0.5,0))+IF(LEFT(H22,1)="1",1,IF(LEFT(H22,1)="½",0.5,0))+IF(LEFT(I22,1)="1",1,IF(LEFT(I22,1)="½",0.5,0))+IF(LEFT(J22,1)="1",1,IF(LEFT(J22,1)="½",0.5,0))+IF(LEFT(K22,1)="1",1,IF(LEFT(K22,1)="½",0.5,0))+IF(LEFT(L22,1)="1",1,IF(LEFT(L22,1)="½",0.5,0))+IF(LEFT(M22,1)="1",1,IF(LEFT(M22,1)="½",0.5,0))</f>
        <v>5</v>
      </c>
      <c r="O22" s="18">
        <v>33.5</v>
      </c>
      <c r="P22" s="19">
        <v>3</v>
      </c>
    </row>
    <row r="23" spans="2:16" ht="15">
      <c r="B23" s="26"/>
      <c r="C23" s="27"/>
      <c r="D23" s="27"/>
      <c r="E23" s="21"/>
      <c r="F23" s="3">
        <v>10</v>
      </c>
      <c r="G23" s="11">
        <v>8</v>
      </c>
      <c r="H23" s="3">
        <v>4</v>
      </c>
      <c r="I23" s="11">
        <v>2</v>
      </c>
      <c r="J23" s="3">
        <v>5</v>
      </c>
      <c r="K23" s="3">
        <v>6</v>
      </c>
      <c r="L23" s="11">
        <v>11</v>
      </c>
      <c r="M23" s="11">
        <v>7</v>
      </c>
      <c r="N23" s="16"/>
      <c r="O23" s="16"/>
      <c r="P23" s="17"/>
    </row>
    <row r="24" spans="2:16" ht="15">
      <c r="B24" s="28">
        <v>9</v>
      </c>
      <c r="C24" s="24" t="s">
        <v>53</v>
      </c>
      <c r="D24" s="24">
        <v>1880</v>
      </c>
      <c r="E24" s="22" t="s">
        <v>56</v>
      </c>
      <c r="F24" s="8">
        <v>1</v>
      </c>
      <c r="G24" s="8" t="s">
        <v>5</v>
      </c>
      <c r="H24" s="8" t="s">
        <v>5</v>
      </c>
      <c r="I24" s="8" t="s">
        <v>74</v>
      </c>
      <c r="J24" s="8">
        <v>0</v>
      </c>
      <c r="K24" s="8">
        <v>1</v>
      </c>
      <c r="L24" s="8">
        <v>1</v>
      </c>
      <c r="M24" s="8" t="s">
        <v>5</v>
      </c>
      <c r="N24" s="18">
        <f>IF(LEFT(F24,1)="1",1,IF(LEFT(F24,1)="½",0.5,0))+IF(LEFT(G24,1)="1",1,IF(LEFT(G24,1)="½",0.5,0))+IF(LEFT(H24,1)="1",1,IF(LEFT(H24,1)="½",0.5,0))+IF(LEFT(I24,1)="1",1,IF(LEFT(I24,1)="½",0.5,0))+IF(LEFT(J24,1)="1",1,IF(LEFT(J24,1)="½",0.5,0))+IF(LEFT(K24,1)="1",1,IF(LEFT(K24,1)="½",0.5,0))+IF(LEFT(L24,1)="1",1,IF(LEFT(L24,1)="½",0.5,0))+IF(LEFT(M24,1)="1",1,IF(LEFT(M24,1)="½",0.5,0))</f>
        <v>5.5</v>
      </c>
      <c r="O24" s="29">
        <v>33</v>
      </c>
      <c r="P24" s="19">
        <v>2</v>
      </c>
    </row>
    <row r="25" spans="2:16" ht="15">
      <c r="B25" s="26"/>
      <c r="C25" s="27"/>
      <c r="D25" s="27"/>
      <c r="E25" s="21"/>
      <c r="F25" s="2">
        <v>9</v>
      </c>
      <c r="G25" s="3">
        <v>7</v>
      </c>
      <c r="H25" s="11">
        <v>6</v>
      </c>
      <c r="I25" s="11">
        <v>8</v>
      </c>
      <c r="J25" s="3">
        <v>3</v>
      </c>
      <c r="K25" s="3">
        <v>1</v>
      </c>
      <c r="L25" s="3">
        <v>12</v>
      </c>
      <c r="M25" s="11">
        <v>11</v>
      </c>
      <c r="N25" s="16"/>
      <c r="O25" s="18"/>
      <c r="P25" s="17"/>
    </row>
    <row r="26" spans="2:16" ht="15">
      <c r="B26" s="28">
        <v>10</v>
      </c>
      <c r="C26" s="24" t="s">
        <v>62</v>
      </c>
      <c r="D26" s="24">
        <v>1753</v>
      </c>
      <c r="E26" s="10" t="s">
        <v>47</v>
      </c>
      <c r="F26" s="8">
        <v>0</v>
      </c>
      <c r="G26" s="8">
        <v>1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 t="s">
        <v>74</v>
      </c>
      <c r="N26" s="18">
        <f>IF(LEFT(F26,1)="1",1,IF(LEFT(F26,1)="½",0.5,0))+IF(LEFT(G26,1)="1",1,IF(LEFT(G26,1)="½",0.5,0))+IF(LEFT(H26,1)="1",1,IF(LEFT(H26,1)="½",0.5,0))+IF(LEFT(I26,1)="1",1,IF(LEFT(I26,1)="½",0.5,0))+IF(LEFT(J26,1)="1",1,IF(LEFT(J26,1)="½",0.5,0))+IF(LEFT(K26,1)="1",1,IF(LEFT(K26,1)="½",0.5,0))+IF(LEFT(L26,1)="1",1,IF(LEFT(L26,1)="½",0.5,0))+IF(LEFT(M26,1)="1",1,IF(LEFT(M26,1)="½",0.5,0))</f>
        <v>3</v>
      </c>
      <c r="O26" s="29">
        <v>26.5</v>
      </c>
      <c r="P26" s="19">
        <v>8</v>
      </c>
    </row>
    <row r="27" spans="2:16" ht="15">
      <c r="B27" s="26"/>
      <c r="C27" s="27"/>
      <c r="D27" s="27"/>
      <c r="E27" s="21"/>
      <c r="F27" s="3">
        <v>12</v>
      </c>
      <c r="G27" s="11">
        <v>3</v>
      </c>
      <c r="H27" s="3">
        <v>2</v>
      </c>
      <c r="I27" s="11">
        <v>5</v>
      </c>
      <c r="J27" s="3">
        <v>7</v>
      </c>
      <c r="K27" s="11">
        <v>8</v>
      </c>
      <c r="L27" s="3">
        <v>9</v>
      </c>
      <c r="M27" s="3">
        <v>10</v>
      </c>
      <c r="N27" s="16"/>
      <c r="O27" s="18"/>
      <c r="P27" s="17"/>
    </row>
    <row r="28" spans="2:16" ht="15">
      <c r="B28" s="28">
        <v>11</v>
      </c>
      <c r="C28" s="24" t="s">
        <v>52</v>
      </c>
      <c r="D28" s="24">
        <v>1744</v>
      </c>
      <c r="E28" s="10" t="s">
        <v>55</v>
      </c>
      <c r="F28" s="8">
        <v>1</v>
      </c>
      <c r="G28" s="8">
        <v>1</v>
      </c>
      <c r="H28" s="8">
        <v>0</v>
      </c>
      <c r="I28" s="8">
        <v>0</v>
      </c>
      <c r="J28" s="8" t="s">
        <v>5</v>
      </c>
      <c r="K28" s="8">
        <v>0</v>
      </c>
      <c r="L28" s="8">
        <v>0</v>
      </c>
      <c r="M28" s="8" t="s">
        <v>75</v>
      </c>
      <c r="N28" s="18">
        <f>IF(LEFT(F28,1)="1",1,IF(LEFT(F28,1)="½",0.5,0))+IF(LEFT(G28,1)="1",1,IF(LEFT(G28,1)="½",0.5,0))+IF(LEFT(H28,1)="1",1,IF(LEFT(H28,1)="½",0.5,0))+IF(LEFT(I28,1)="1",1,IF(LEFT(I28,1)="½",0.5,0))+IF(LEFT(J28,1)="1",1,IF(LEFT(J28,1)="½",0.5,0))+IF(LEFT(K28,1)="1",1,IF(LEFT(K28,1)="½",0.5,0))+IF(LEFT(L28,1)="1",1,IF(LEFT(L28,1)="½",0.5,0))+IF(LEFT(M28,1)="1",1,IF(LEFT(M28,1)="½",0.5,0))</f>
        <v>2.5</v>
      </c>
      <c r="O28" s="18">
        <v>32</v>
      </c>
      <c r="P28" s="19">
        <v>9</v>
      </c>
    </row>
    <row r="29" spans="2:16" ht="15">
      <c r="B29" s="26"/>
      <c r="C29" s="27"/>
      <c r="D29" s="27"/>
      <c r="E29" s="21"/>
      <c r="F29" s="2">
        <v>11</v>
      </c>
      <c r="G29" s="11">
        <v>4</v>
      </c>
      <c r="H29" s="3">
        <v>7</v>
      </c>
      <c r="I29" s="3">
        <v>3</v>
      </c>
      <c r="J29" s="11">
        <v>1</v>
      </c>
      <c r="K29" s="3">
        <v>2</v>
      </c>
      <c r="L29" s="11">
        <v>10</v>
      </c>
      <c r="M29" s="3">
        <v>6</v>
      </c>
      <c r="N29" s="16"/>
      <c r="O29" s="16"/>
      <c r="P29" s="17"/>
    </row>
    <row r="30" spans="2:16" ht="15.75" thickBot="1">
      <c r="B30" s="28">
        <v>12</v>
      </c>
      <c r="C30" s="24" t="s">
        <v>63</v>
      </c>
      <c r="D30" s="24">
        <v>1800</v>
      </c>
      <c r="E30" s="10" t="s">
        <v>67</v>
      </c>
      <c r="F30" s="8">
        <v>0</v>
      </c>
      <c r="G30" s="8">
        <v>0</v>
      </c>
      <c r="H30" s="8">
        <v>0</v>
      </c>
      <c r="I30" s="8" t="s">
        <v>5</v>
      </c>
      <c r="J30" s="8" t="s">
        <v>5</v>
      </c>
      <c r="K30" s="8">
        <v>0</v>
      </c>
      <c r="L30" s="8">
        <v>1</v>
      </c>
      <c r="M30" s="8" t="s">
        <v>5</v>
      </c>
      <c r="N30" s="18">
        <f>IF(LEFT(F30,1)="1",1,IF(LEFT(F30,1)="½",0.5,0))+IF(LEFT(G30,1)="1",1,IF(LEFT(G30,1)="½",0.5,0))+IF(LEFT(H30,1)="1",1,IF(LEFT(H30,1)="½",0.5,0))+IF(LEFT(I30,1)="1",1,IF(LEFT(I30,1)="½",0.5,0))+IF(LEFT(J30,1)="1",1,IF(LEFT(J30,1)="½",0.5,0))+IF(LEFT(K30,1)="1",1,IF(LEFT(K30,1)="½",0.5,0))+IF(LEFT(L30,1)="1",1,IF(LEFT(L30,1)="½",0.5,0))+IF(LEFT(M30,1)="1",1,IF(LEFT(M30,1)="½",0.5,0))</f>
        <v>2.5</v>
      </c>
      <c r="O30" s="29">
        <v>26</v>
      </c>
      <c r="P30" s="19">
        <v>11</v>
      </c>
    </row>
    <row r="31" spans="2:16" ht="6.75" customHeight="1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3:4" ht="12.75">
      <c r="C32" s="9" t="s">
        <v>4</v>
      </c>
      <c r="D32">
        <f>AVERAGE(D8:D30)</f>
        <v>1807.25</v>
      </c>
    </row>
  </sheetData>
  <printOptions/>
  <pageMargins left="0.3937007874015748" right="0.3937007874015748" top="0.3937007874015748" bottom="0.3937007874015748" header="0.5118110236220472" footer="0.31496062992125984"/>
  <pageSetup fitToHeight="1" fitToWidth="1" horizontalDpi="300" verticalDpi="300" orientation="portrait" paperSize="9" scale="88" r:id="rId1"/>
  <headerFooter alignWithMargins="0">
    <oddFooter>&amp;C&amp;9Turneringsledare Jonas Sandbom 86 75 17; Kansli 645 11 59; Klubblokal: 645 50 83
Lottningen kan ses på Rockadens hemsida:www.rockaden.com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E14"/>
  <sheetViews>
    <sheetView workbookViewId="0" topLeftCell="A1">
      <selection activeCell="AE3" sqref="AE3:AE14"/>
    </sheetView>
  </sheetViews>
  <sheetFormatPr defaultColWidth="9.140625" defaultRowHeight="12.75"/>
  <cols>
    <col min="1" max="1" width="1.8515625" style="0" customWidth="1"/>
    <col min="2" max="2" width="3.00390625" style="30" bestFit="1" customWidth="1"/>
    <col min="3" max="3" width="18.8515625" style="30" bestFit="1" customWidth="1"/>
    <col min="4" max="4" width="6.8515625" style="32" bestFit="1" customWidth="1"/>
    <col min="5" max="5" width="10.28125" style="32" bestFit="1" customWidth="1"/>
    <col min="6" max="12" width="2.00390625" style="33" hidden="1" customWidth="1"/>
    <col min="13" max="13" width="2.00390625" style="35" hidden="1" customWidth="1"/>
    <col min="14" max="14" width="5.57421875" style="32" bestFit="1" customWidth="1"/>
    <col min="15" max="15" width="3.57421875" style="33" hidden="1" customWidth="1"/>
    <col min="16" max="22" width="3.28125" style="33" hidden="1" customWidth="1"/>
    <col min="23" max="30" width="5.00390625" style="33" hidden="1" customWidth="1"/>
    <col min="31" max="31" width="16.8515625" style="32" bestFit="1" customWidth="1"/>
  </cols>
  <sheetData>
    <row r="2" spans="2:31" ht="12.75">
      <c r="B2" s="32" t="s">
        <v>8</v>
      </c>
      <c r="C2" s="30" t="s">
        <v>36</v>
      </c>
      <c r="D2" s="32" t="s">
        <v>34</v>
      </c>
      <c r="E2" s="32" t="s">
        <v>35</v>
      </c>
      <c r="F2" s="32">
        <v>1</v>
      </c>
      <c r="G2" s="32">
        <v>2</v>
      </c>
      <c r="H2" s="32">
        <v>3</v>
      </c>
      <c r="I2" s="32">
        <v>4</v>
      </c>
      <c r="J2" s="32">
        <v>5</v>
      </c>
      <c r="K2" s="32">
        <v>6</v>
      </c>
      <c r="L2" s="32">
        <v>7</v>
      </c>
      <c r="M2" s="32">
        <v>8</v>
      </c>
      <c r="N2" s="32" t="s">
        <v>2</v>
      </c>
      <c r="O2" s="32" t="s">
        <v>17</v>
      </c>
      <c r="P2" s="32" t="s">
        <v>18</v>
      </c>
      <c r="Q2" s="32" t="s">
        <v>19</v>
      </c>
      <c r="R2" s="32" t="s">
        <v>20</v>
      </c>
      <c r="S2" s="32" t="s">
        <v>21</v>
      </c>
      <c r="T2" s="32" t="s">
        <v>22</v>
      </c>
      <c r="U2" s="32" t="s">
        <v>23</v>
      </c>
      <c r="V2" s="32" t="s">
        <v>24</v>
      </c>
      <c r="W2" s="32" t="s">
        <v>25</v>
      </c>
      <c r="X2" s="32" t="s">
        <v>33</v>
      </c>
      <c r="Y2" s="32" t="s">
        <v>26</v>
      </c>
      <c r="Z2" s="32" t="s">
        <v>27</v>
      </c>
      <c r="AA2" s="32" t="s">
        <v>28</v>
      </c>
      <c r="AB2" s="32" t="s">
        <v>29</v>
      </c>
      <c r="AC2" s="32" t="s">
        <v>30</v>
      </c>
      <c r="AD2" s="32" t="s">
        <v>31</v>
      </c>
      <c r="AE2" s="32" t="s">
        <v>32</v>
      </c>
    </row>
    <row r="3" spans="2:31" ht="12.75">
      <c r="B3" s="30">
        <f>'M3'!B8</f>
        <v>1</v>
      </c>
      <c r="C3" s="30" t="str">
        <f>'M3'!C8</f>
        <v>Magdalena Bator</v>
      </c>
      <c r="D3" s="32">
        <f>'M3'!D8</f>
        <v>1919</v>
      </c>
      <c r="E3" s="36">
        <f>'M3'!N8</f>
        <v>2.5</v>
      </c>
      <c r="F3" s="33">
        <f>IF(OR('M3'!F7="F",ISBLANK('M3'!F7)),0,VLOOKUP('M3'!F7,Tabell1,4,TRUE))</f>
        <v>4.5</v>
      </c>
      <c r="G3" s="33">
        <f>IF(OR('M3'!G7="F",ISBLANK('M3'!G7)),0,VLOOKUP('M3'!G7,Tabell1,4,TRUE))</f>
        <v>4</v>
      </c>
      <c r="H3" s="33">
        <f>IF(OR('M3'!H7="F",ISBLANK('M3'!H7)),0,VLOOKUP('M3'!H7,Tabell1,4,TRUE))</f>
        <v>2</v>
      </c>
      <c r="I3" s="33">
        <f>IF(OR('M3'!I7="F",ISBLANK('M3'!I7)),0,VLOOKUP('M3'!I7,Tabell1,4,TRUE))</f>
        <v>4.5</v>
      </c>
      <c r="J3" s="33">
        <f>IF(OR('M3'!J7="F",ISBLANK('M3'!J7)),0,VLOOKUP('M3'!J7,Tabell1,4,TRUE))</f>
        <v>2.5</v>
      </c>
      <c r="K3" s="33">
        <f>IF(OR('M3'!K7="F",ISBLANK('M3'!K7)),0,VLOOKUP('M3'!K7,Tabell1,4,TRUE))</f>
        <v>3</v>
      </c>
      <c r="L3" s="33">
        <f>IF(OR('M3'!L7="F",ISBLANK('M3'!L7)),0,VLOOKUP('M3'!L7,Tabell1,4,TRUE))</f>
        <v>5</v>
      </c>
      <c r="M3" s="33">
        <f>IF(OR('M3'!M7="F",ISBLANK('M3'!M7)),0,VLOOKUP('M3'!M7,Tabell1,4,TRUE))</f>
        <v>7</v>
      </c>
      <c r="N3" s="32">
        <f>SUM(F3:M3)-MIN(F3:M3)</f>
        <v>30.5</v>
      </c>
      <c r="O3" s="33">
        <f>IF(OR('M3'!F7="F",'M3'!F7=""),"",IF(($D3-VLOOKUP('M3'!F7,Tabell1,3,TRUE))&gt;0,-(VLOOKUP(MATCH(ABS($D3-VLOOKUP('M3'!F7,Tabell1,3,TRUE)),Kompvektor2,1),Komptabell,3,TRUE)),VLOOKUP(MATCH(ABS($D3-VLOOKUP('M3'!F7,Tabell1,3,TRUE)),Kompvektor2,1),Komptabell,3,TRUE)))</f>
        <v>-9</v>
      </c>
      <c r="P3" s="33">
        <f>IF(OR('M3'!G7="F",'M3'!G7=""),"",IF(($D3-VLOOKUP('M3'!G7,Tabell1,3,TRUE))&gt;0,-(VLOOKUP(MATCH(ABS($D3-VLOOKUP('M3'!G7,Tabell1,3,TRUE)),Kompvektor2,1),Komptabell,3,TRUE)),VLOOKUP(MATCH(ABS($D3-VLOOKUP('M3'!G7,Tabell1,3,TRUE)),Kompvektor2,1),Komptabell,3,TRUE)))</f>
        <v>-8</v>
      </c>
      <c r="Q3" s="33">
        <f>IF(OR('M3'!H7="F",'M3'!H7=""),"",IF(($D3-VLOOKUP('M3'!H7,Tabell1,3,TRUE))&gt;0,-(VLOOKUP(MATCH(ABS($D3-VLOOKUP('M3'!H7,Tabell1,3,TRUE)),Kompvektor2,1),Komptabell,3,TRUE)),VLOOKUP(MATCH(ABS($D3-VLOOKUP('M3'!H7,Tabell1,3,TRUE)),Kompvektor2,1),Komptabell,3,TRUE)))</f>
        <v>-5</v>
      </c>
      <c r="R3" s="33">
        <f>IF(OR('M3'!I7="F",'M3'!I7=""),"",IF(($D3-VLOOKUP('M3'!I7,Tabell1,3,TRUE))&gt;0,-(VLOOKUP(MATCH(ABS($D3-VLOOKUP('M3'!I7,Tabell1,3,TRUE)),Kompvektor2,1),Komptabell,3,TRUE)),VLOOKUP(MATCH(ABS($D3-VLOOKUP('M3'!I7,Tabell1,3,TRUE)),Kompvektor2,1),Komptabell,3,TRUE)))</f>
        <v>-3</v>
      </c>
      <c r="S3" s="33">
        <f>IF(OR('M3'!J7="F",'M3'!J7=""),"",IF(($D3-VLOOKUP('M3'!J7,Tabell1,3,TRUE))&gt;0,-(VLOOKUP(MATCH(ABS($D3-VLOOKUP('M3'!J7,Tabell1,3,TRUE)),Kompvektor2,1),Komptabell,3,TRUE)),VLOOKUP(MATCH(ABS($D3-VLOOKUP('M3'!J7,Tabell1,3,TRUE)),Kompvektor2,1),Komptabell,3,TRUE)))</f>
        <v>-5</v>
      </c>
      <c r="T3" s="33">
        <f>IF(OR('M3'!K7="F",'M3'!K7=""),"",IF(($D3-VLOOKUP('M3'!K7,Tabell1,3,TRUE))&gt;0,-(VLOOKUP(MATCH(ABS($D3-VLOOKUP('M3'!K7,Tabell1,3,TRUE)),Kompvektor2,1),Komptabell,3,TRUE)),VLOOKUP(MATCH(ABS($D3-VLOOKUP('M3'!K7,Tabell1,3,TRUE)),Kompvektor2,1),Komptabell,3,TRUE)))</f>
        <v>-7</v>
      </c>
      <c r="U3" s="33">
        <f>IF(OR('M3'!L7="F",'M3'!L7=""),"",IF(($D3-VLOOKUP('M3'!L7,Tabell1,3,TRUE))&gt;0,-(VLOOKUP(MATCH(ABS($D3-VLOOKUP('M3'!L7,Tabell1,3,TRUE)),Kompvektor2,1),Komptabell,3,TRUE)),VLOOKUP(MATCH(ABS($D3-VLOOKUP('M3'!L7,Tabell1,3,TRUE)),Kompvektor2,1),Komptabell,3,TRUE)))</f>
        <v>-3</v>
      </c>
      <c r="V3" s="33">
        <f>IF(OR('M3'!M7="F",'M3'!M7=""),"",IF(($D3-VLOOKUP('M3'!M7,Tabell1,3,TRUE))&gt;0,-(VLOOKUP(MATCH(ABS($D3-VLOOKUP('M3'!M7,Tabell1,3,TRUE)),Kompvektor2,1),Komptabell,3,TRUE)),VLOOKUP(MATCH(ABS($D3-VLOOKUP('M3'!M7,Tabell1,3,TRUE)),Kompvektor2,1),Komptabell,3,TRUE)))</f>
        <v>-2</v>
      </c>
      <c r="W3" s="33">
        <f>IF(OR('M3'!F7="",'M3'!F7="F"),"",IF($D3&lt;2200,IF(RIGHT('M3'!F8,1)="1",16+Poäng!O3,IF(RIGHT('M3'!F8,1)="½",0+Poäng!O3,IF(RIGHT('M3'!F8,1)="0",-16+Poäng!O3,0))),IF(RIGHT('M3'!F8,1)="1",16+Poäng!O3,IF(RIGHT('M3'!F8,1)="½",0+Poäng!O3,IF(RIGHT('M3'!F8,1)="0",-16+Poäng!O3,0)))*0.5))</f>
        <v>-25</v>
      </c>
      <c r="X3" s="33">
        <f>IF(OR('M3'!G7="",'M3'!G7="F"),"",IF($D3&lt;2200,IF(RIGHT('M3'!G8,1)="1",16+Poäng!P3,IF(RIGHT('M3'!G8,1)="½",0+Poäng!P3,IF(RIGHT('M3'!G8,1)="0",-16+Poäng!P3,0))),IF(RIGHT('M3'!G8,1)="1",16+Poäng!P3,IF(RIGHT('M3'!G8,1)="½",0+Poäng!P3,IF(RIGHT('M3'!G8,1)="0",-16+Poäng!P3,0)))*0.5))</f>
        <v>-24</v>
      </c>
      <c r="Y3" s="33">
        <f>IF(OR('M3'!H7="",'M3'!H7="F"),"",IF($D3&lt;2200,IF(RIGHT('M3'!H8,1)="1",16+Poäng!Q3,IF(RIGHT('M3'!H8,1)="½",0+Poäng!Q3,IF(RIGHT('M3'!H8,1)="0",-16+Poäng!Q3,0))),IF(RIGHT('M3'!H8,1)="1",16+Poäng!Q3,IF(RIGHT('M3'!H8,1)="½",0+Poäng!Q3,IF(RIGHT('M3'!H8,1)="0",-16+Poäng!Q3,0)))*0.5))</f>
        <v>0</v>
      </c>
      <c r="Z3" s="33">
        <f>IF(OR('M3'!I7="",'M3'!I7="F"),"",IF($D3&lt;2200,IF(RIGHT('M3'!I8,1)="1",16+Poäng!R3,IF(RIGHT('M3'!I8,1)="½",0+Poäng!R3,IF(RIGHT('M3'!I8,1)="0",-16+Poäng!R3,0))),IF(RIGHT('M3'!I8,1)="1",16+Poäng!R3,IF(RIGHT('M3'!I8,1)="½",0+Poäng!R3,IF(RIGHT('M3'!I8,1)="0",-16+Poäng!R3,0)))*0.5))</f>
        <v>-19</v>
      </c>
      <c r="AA3" s="33">
        <f>IF(OR('M3'!J7="",'M3'!J7="F"),"",IF($D3&lt;2200,IF(RIGHT('M3'!J8,1)="1",16+Poäng!S3,IF(RIGHT('M3'!J8,1)="½",0+Poäng!S3,IF(RIGHT('M3'!J8,1)="0",-16+Poäng!S3,0))),IF(RIGHT('M3'!J8,1)="1",16+Poäng!S3,IF(RIGHT('M3'!J8,1)="½",0+Poäng!S3,IF(RIGHT('M3'!J8,1)="0",-16+Poäng!S3,0)))*0.5))</f>
        <v>-5</v>
      </c>
      <c r="AB3" s="33">
        <f>IF(OR('M3'!K7="",'M3'!K7="F"),"",IF($D3&lt;2200,IF(RIGHT('M3'!K8,1)="1",16+Poäng!T3,IF(RIGHT('M3'!K8,1)="½",0+Poäng!T3,IF(RIGHT('M3'!K8,1)="0",-16+Poäng!T3,0))),IF(RIGHT('M3'!K8,1)="1",16+Poäng!T3,IF(RIGHT('M3'!K8,1)="½",0+Poäng!T3,IF(RIGHT('M3'!K8,1)="0",-16+Poäng!T3,0)))*0.5))</f>
        <v>9</v>
      </c>
      <c r="AC3" s="33">
        <f>IF(OR('M3'!L7="",'M3'!L7="F"),"",IF($D3&lt;2200,IF(RIGHT('M3'!L8,1)="1",16+Poäng!U3,IF(RIGHT('M3'!L8,1)="½",0+Poäng!U3,IF(RIGHT('M3'!L8,1)="0",-16+Poäng!U3,0))),IF(RIGHT('M3'!L8,1)="1",16+Poäng!U3,IF(RIGHT('M3'!L8,1)="½",0+Poäng!U3,IF(RIGHT('M3'!L8,1)="0",-16+Poäng!U3,0)))*0.5))</f>
        <v>-19</v>
      </c>
      <c r="AD3" s="33">
        <f>IF(OR('M3'!M7="",'M3'!M7="F"),"",IF($D3&lt;2200,IF(RIGHT('M3'!M8,1)="1",16+Poäng!V3,IF(RIGHT('M3'!M8,1)="½",0+Poäng!V3,IF(RIGHT('M3'!M8,1)="0",-16+Poäng!V3,0))),IF(RIGHT('M3'!M8,1)="1",16+Poäng!V3,IF(RIGHT('M3'!M8,1)="½",0+Poäng!V3,IF(RIGHT('M3'!M8,1)="0",-16+Poäng!V3,0)))*0.5))</f>
        <v>-18</v>
      </c>
      <c r="AE3" s="32">
        <f>SUM(W3:AD3)</f>
        <v>-101</v>
      </c>
    </row>
    <row r="4" spans="2:31" ht="12.75">
      <c r="B4" s="30">
        <f>'M3'!B10</f>
        <v>2</v>
      </c>
      <c r="C4" s="30" t="str">
        <f>'M3'!C10</f>
        <v>Adriana Krzymowska</v>
      </c>
      <c r="D4" s="32">
        <f>'M3'!D10</f>
        <v>1711</v>
      </c>
      <c r="E4" s="36">
        <f>'M3'!N10</f>
        <v>4.5</v>
      </c>
      <c r="F4" s="33">
        <f>IF(OR('M3'!F9="F",ISBLANK('M3'!F9)),0,VLOOKUP('M3'!F9,Tabell1,4,TRUE))</f>
        <v>2.5</v>
      </c>
      <c r="G4" s="33">
        <f>IF(OR('M3'!G9="F",ISBLANK('M3'!G9)),0,VLOOKUP('M3'!G9,Tabell1,4,TRUE))</f>
        <v>7</v>
      </c>
      <c r="H4" s="33">
        <f>IF(OR('M3'!H9="F",ISBLANK('M3'!H9)),0,VLOOKUP('M3'!H9,Tabell1,4,TRUE))</f>
        <v>2.5</v>
      </c>
      <c r="I4" s="33">
        <f>IF(OR('M3'!I9="F",ISBLANK('M3'!I9)),0,VLOOKUP('M3'!I9,Tabell1,4,TRUE))</f>
        <v>5.5</v>
      </c>
      <c r="J4" s="33">
        <f>IF(OR('M3'!J9="F",ISBLANK('M3'!J9)),0,VLOOKUP('M3'!J9,Tabell1,4,TRUE))</f>
        <v>5</v>
      </c>
      <c r="K4" s="33">
        <f>IF(OR('M3'!K9="F",ISBLANK('M3'!K9)),0,VLOOKUP('M3'!K9,Tabell1,4,TRUE))</f>
        <v>2.5</v>
      </c>
      <c r="L4" s="33">
        <f>IF(OR('M3'!L9="F",ISBLANK('M3'!L9)),0,VLOOKUP('M3'!L9,Tabell1,4,TRUE))</f>
        <v>5</v>
      </c>
      <c r="M4" s="33">
        <f>IF(OR('M3'!M9="F",ISBLANK('M3'!M9)),0,VLOOKUP('M3'!M9,Tabell1,4,TRUE))</f>
        <v>2</v>
      </c>
      <c r="N4" s="32">
        <f aca="true" t="shared" si="0" ref="N4:N14">SUM(F4:M4)-MIN(F4:M4)</f>
        <v>30</v>
      </c>
      <c r="O4" s="33">
        <f>IF(OR('M3'!F9="F",'M3'!F9=""),"",IF(($D4-VLOOKUP('M3'!F9,Tabell1,3,TRUE))&gt;0,-(VLOOKUP(MATCH(ABS($D4-VLOOKUP('M3'!F9,Tabell1,3,TRUE)),Kompvektor2,1),Komptabell,3,TRUE)),VLOOKUP(MATCH(ABS($D4-VLOOKUP('M3'!F9,Tabell1,3,TRUE)),Kompvektor2,1),Komptabell,3,TRUE)))</f>
        <v>9</v>
      </c>
      <c r="P4" s="33">
        <f>IF(OR('M3'!G9="F",'M3'!G9=""),"",IF(($D4-VLOOKUP('M3'!G9,Tabell1,3,TRUE))&gt;0,-(VLOOKUP(MATCH(ABS($D4-VLOOKUP('M3'!G9,Tabell1,3,TRUE)),Kompvektor2,1),Komptabell,3,TRUE)),VLOOKUP(MATCH(ABS($D4-VLOOKUP('M3'!G9,Tabell1,3,TRUE)),Kompvektor2,1),Komptabell,3,TRUE)))</f>
        <v>7</v>
      </c>
      <c r="Q4" s="33">
        <f>IF(OR('M3'!H9="F",'M3'!H9=""),"",IF(($D4-VLOOKUP('M3'!H9,Tabell1,3,TRUE))&gt;0,-(VLOOKUP(MATCH(ABS($D4-VLOOKUP('M3'!H9,Tabell1,3,TRUE)),Kompvektor2,1),Komptabell,3,TRUE)),VLOOKUP(MATCH(ABS($D4-VLOOKUP('M3'!H9,Tabell1,3,TRUE)),Kompvektor2,1),Komptabell,3,TRUE)))</f>
        <v>1</v>
      </c>
      <c r="R4" s="33">
        <f>IF(OR('M3'!I9="F",'M3'!I9=""),"",IF(($D4-VLOOKUP('M3'!I9,Tabell1,3,TRUE))&gt;0,-(VLOOKUP(MATCH(ABS($D4-VLOOKUP('M3'!I9,Tabell1,3,TRUE)),Kompvektor2,1),Komptabell,3,TRUE)),VLOOKUP(MATCH(ABS($D4-VLOOKUP('M3'!I9,Tabell1,3,TRUE)),Kompvektor2,1),Komptabell,3,TRUE)))</f>
        <v>7</v>
      </c>
      <c r="S4" s="33">
        <f>IF(OR('M3'!J9="F",'M3'!J9=""),"",IF(($D4-VLOOKUP('M3'!J9,Tabell1,3,TRUE))&gt;0,-(VLOOKUP(MATCH(ABS($D4-VLOOKUP('M3'!J9,Tabell1,3,TRUE)),Kompvektor2,1),Komptabell,3,TRUE)),VLOOKUP(MATCH(ABS($D4-VLOOKUP('M3'!J9,Tabell1,3,TRUE)),Kompvektor2,1),Komptabell,3,TRUE)))</f>
        <v>6</v>
      </c>
      <c r="T4" s="33">
        <f>IF(OR('M3'!K9="F",'M3'!K9=""),"",IF(($D4-VLOOKUP('M3'!K9,Tabell1,3,TRUE))&gt;0,-(VLOOKUP(MATCH(ABS($D4-VLOOKUP('M3'!K9,Tabell1,3,TRUE)),Kompvektor2,1),Komptabell,3,TRUE)),VLOOKUP(MATCH(ABS($D4-VLOOKUP('M3'!K9,Tabell1,3,TRUE)),Kompvektor2,1),Komptabell,3,TRUE)))</f>
        <v>4</v>
      </c>
      <c r="U4" s="33">
        <f>IF(OR('M3'!L9="F",'M3'!L9=""),"",IF(($D4-VLOOKUP('M3'!L9,Tabell1,3,TRUE))&gt;0,-(VLOOKUP(MATCH(ABS($D4-VLOOKUP('M3'!L9,Tabell1,3,TRUE)),Kompvektor2,1),Komptabell,3,TRUE)),VLOOKUP(MATCH(ABS($D4-VLOOKUP('M3'!L9,Tabell1,3,TRUE)),Kompvektor2,1),Komptabell,3,TRUE)))</f>
        <v>2</v>
      </c>
      <c r="V4" s="33">
        <f>IF(OR('M3'!M9="F",'M3'!M9=""),"",IF(($D4-VLOOKUP('M3'!M9,Tabell1,3,TRUE))&gt;0,-(VLOOKUP(MATCH(ABS($D4-VLOOKUP('M3'!M9,Tabell1,3,TRUE)),Kompvektor2,1),Komptabell,3,TRUE)),VLOOKUP(MATCH(ABS($D4-VLOOKUP('M3'!M9,Tabell1,3,TRUE)),Kompvektor2,1),Komptabell,3,TRUE)))</f>
        <v>4</v>
      </c>
      <c r="W4" s="33">
        <f>IF(OR('M3'!F9="",'M3'!F9="F"),"",IF($D4&lt;2200,IF(RIGHT('M3'!F10,1)="1",16+Poäng!O4,IF(RIGHT('M3'!F10,1)="½",0+Poäng!O4,IF(RIGHT('M3'!F10,1)="0",-16+Poäng!O4,0))),IF(RIGHT('M3'!F10,1)="1",16+Poäng!O4,IF(RIGHT('M3'!F10,1)="½",0+Poäng!O4,IF(RIGHT('M3'!F10,1)="0",-16+Poäng!O4,0)))*0.5))</f>
        <v>25</v>
      </c>
      <c r="X4" s="33">
        <f>IF(OR('M3'!G9="",'M3'!G9="F"),"",IF($D4&lt;2200,IF(RIGHT('M3'!G10,1)="1",16+Poäng!P4,IF(RIGHT('M3'!G10,1)="½",0+Poäng!P4,IF(RIGHT('M3'!G10,1)="0",-16+Poäng!P4,0))),IF(RIGHT('M3'!G10,1)="1",16+Poäng!P4,IF(RIGHT('M3'!G10,1)="½",0+Poäng!P4,IF(RIGHT('M3'!G10,1)="0",-16+Poäng!P4,0)))*0.5))</f>
        <v>-9</v>
      </c>
      <c r="Y4" s="33">
        <f>IF(OR('M3'!H9="",'M3'!H9="F"),"",IF($D4&lt;2200,IF(RIGHT('M3'!H10,1)="1",16+Poäng!Q4,IF(RIGHT('M3'!H10,1)="½",0+Poäng!Q4,IF(RIGHT('M3'!H10,1)="0",-16+Poäng!Q4,0))),IF(RIGHT('M3'!H10,1)="1",16+Poäng!Q4,IF(RIGHT('M3'!H10,1)="½",0+Poäng!Q4,IF(RIGHT('M3'!H10,1)="0",-16+Poäng!Q4,0)))*0.5))</f>
        <v>17</v>
      </c>
      <c r="Z4" s="33">
        <f>IF(OR('M3'!I9="",'M3'!I9="F"),"",IF($D4&lt;2200,IF(RIGHT('M3'!I10,1)="1",16+Poäng!R4,IF(RIGHT('M3'!I10,1)="½",0+Poäng!R4,IF(RIGHT('M3'!I10,1)="0",-16+Poäng!R4,0))),IF(RIGHT('M3'!I10,1)="1",16+Poäng!R4,IF(RIGHT('M3'!I10,1)="½",0+Poäng!R4,IF(RIGHT('M3'!I10,1)="0",-16+Poäng!R4,0)))*0.5))</f>
        <v>0</v>
      </c>
      <c r="AA4" s="33">
        <f>IF(OR('M3'!J9="",'M3'!J9="F"),"",IF($D4&lt;2200,IF(RIGHT('M3'!J10,1)="1",16+Poäng!S4,IF(RIGHT('M3'!J10,1)="½",0+Poäng!S4,IF(RIGHT('M3'!J10,1)="0",-16+Poäng!S4,0))),IF(RIGHT('M3'!J10,1)="1",16+Poäng!S4,IF(RIGHT('M3'!J10,1)="½",0+Poäng!S4,IF(RIGHT('M3'!J10,1)="0",-16+Poäng!S4,0)))*0.5))</f>
        <v>6</v>
      </c>
      <c r="AB4" s="33">
        <f>IF(OR('M3'!K9="",'M3'!K9="F"),"",IF($D4&lt;2200,IF(RIGHT('M3'!K10,1)="1",16+Poäng!T4,IF(RIGHT('M3'!K10,1)="½",0+Poäng!T4,IF(RIGHT('M3'!K10,1)="0",-16+Poäng!T4,0))),IF(RIGHT('M3'!K10,1)="1",16+Poäng!T4,IF(RIGHT('M3'!K10,1)="½",0+Poäng!T4,IF(RIGHT('M3'!K10,1)="0",-16+Poäng!T4,0)))*0.5))</f>
        <v>20</v>
      </c>
      <c r="AC4" s="33">
        <f>IF(OR('M3'!L9="",'M3'!L9="F"),"",IF($D4&lt;2200,IF(RIGHT('M3'!L10,1)="1",16+Poäng!U4,IF(RIGHT('M3'!L10,1)="½",0+Poäng!U4,IF(RIGHT('M3'!L10,1)="0",-16+Poäng!U4,0))),IF(RIGHT('M3'!L10,1)="1",16+Poäng!U4,IF(RIGHT('M3'!L10,1)="½",0+Poäng!U4,IF(RIGHT('M3'!L10,1)="0",-16+Poäng!U4,0)))*0.5))</f>
        <v>-14</v>
      </c>
      <c r="AD4" s="33">
        <f>IF(OR('M3'!M9="",'M3'!M9="F"),"",IF($D4&lt;2200,IF(RIGHT('M3'!M10,1)="1",16+Poäng!V4,IF(RIGHT('M3'!M10,1)="½",0+Poäng!V4,IF(RIGHT('M3'!M10,1)="0",-16+Poäng!V4,0))),IF(RIGHT('M3'!M10,1)="1",16+Poäng!V4,IF(RIGHT('M3'!M10,1)="½",0+Poäng!V4,IF(RIGHT('M3'!M10,1)="0",-16+Poäng!V4,0)))*0.5))</f>
        <v>20</v>
      </c>
      <c r="AE4" s="32">
        <f aca="true" t="shared" si="1" ref="AE4:AE14">SUM(W4:AD4)</f>
        <v>65</v>
      </c>
    </row>
    <row r="5" spans="2:31" ht="12.75">
      <c r="B5" s="30">
        <f>'M3'!B12</f>
        <v>3</v>
      </c>
      <c r="C5" s="30" t="str">
        <f>'M3'!C12</f>
        <v>Markus Anderljung</v>
      </c>
      <c r="D5" s="32">
        <f>'M3'!D12</f>
        <v>1794</v>
      </c>
      <c r="E5" s="36">
        <f>'M3'!N12</f>
        <v>2</v>
      </c>
      <c r="F5" s="33">
        <f>IF(OR('M3'!F11="F",ISBLANK('M3'!F11)),0,VLOOKUP('M3'!F11,Tabell1,4,TRUE))</f>
        <v>5</v>
      </c>
      <c r="G5" s="33">
        <f>IF(OR('M3'!G11="F",ISBLANK('M3'!G11)),0,VLOOKUP('M3'!G11,Tabell1,4,TRUE))</f>
        <v>2.5</v>
      </c>
      <c r="H5" s="33">
        <f>IF(OR('M3'!H11="F",ISBLANK('M3'!H11)),0,VLOOKUP('M3'!H11,Tabell1,4,TRUE))</f>
        <v>2.5</v>
      </c>
      <c r="I5" s="33">
        <f>IF(OR('M3'!I11="F",ISBLANK('M3'!I11)),0,VLOOKUP('M3'!I11,Tabell1,4,TRUE))</f>
        <v>2.5</v>
      </c>
      <c r="J5" s="33">
        <f>IF(OR('M3'!J11="F",ISBLANK('M3'!J11)),0,VLOOKUP('M3'!J11,Tabell1,4,TRUE))</f>
        <v>3</v>
      </c>
      <c r="K5" s="33">
        <f>IF(OR('M3'!K11="F",ISBLANK('M3'!K11)),0,VLOOKUP('M3'!K11,Tabell1,4,TRUE))</f>
        <v>4.5</v>
      </c>
      <c r="L5" s="33">
        <f>IF(OR('M3'!L11="F",ISBLANK('M3'!L11)),0,VLOOKUP('M3'!L11,Tabell1,4,TRUE))</f>
        <v>4</v>
      </c>
      <c r="M5" s="33">
        <f>IF(OR('M3'!M11="F",ISBLANK('M3'!M11)),0,VLOOKUP('M3'!M11,Tabell1,4,TRUE))</f>
        <v>4.5</v>
      </c>
      <c r="N5" s="32">
        <f t="shared" si="0"/>
        <v>26</v>
      </c>
      <c r="O5" s="33">
        <f>IF(OR('M3'!F11="F",'M3'!F11=""),"",IF(($D5-VLOOKUP('M3'!F11,Tabell1,3,TRUE))&gt;0,-(VLOOKUP(MATCH(ABS($D5-VLOOKUP('M3'!F11,Tabell1,3,TRUE)),Kompvektor2,1),Komptabell,3,TRUE)),VLOOKUP(MATCH(ABS($D5-VLOOKUP('M3'!F11,Tabell1,3,TRUE)),Kompvektor2,1),Komptabell,3,TRUE)))</f>
        <v>2</v>
      </c>
      <c r="P5" s="33">
        <f>IF(OR('M3'!G11="F",'M3'!G11=""),"",IF(($D5-VLOOKUP('M3'!G11,Tabell1,3,TRUE))&gt;0,-(VLOOKUP(MATCH(ABS($D5-VLOOKUP('M3'!G11,Tabell1,3,TRUE)),Kompvektor2,1),Komptabell,3,TRUE)),VLOOKUP(MATCH(ABS($D5-VLOOKUP('M3'!G11,Tabell1,3,TRUE)),Kompvektor2,1),Komptabell,3,TRUE)))</f>
        <v>-2</v>
      </c>
      <c r="Q5" s="33">
        <f>IF(OR('M3'!H11="F",'M3'!H11=""),"",IF(($D5-VLOOKUP('M3'!H11,Tabell1,3,TRUE))&gt;0,-(VLOOKUP(MATCH(ABS($D5-VLOOKUP('M3'!H11,Tabell1,3,TRUE)),Kompvektor2,1),Komptabell,3,TRUE)),VLOOKUP(MATCH(ABS($D5-VLOOKUP('M3'!H11,Tabell1,3,TRUE)),Kompvektor2,1),Komptabell,3,TRUE)))</f>
        <v>5</v>
      </c>
      <c r="R5" s="33">
        <f>IF(OR('M3'!I11="F",'M3'!I11=""),"",IF(($D5-VLOOKUP('M3'!I11,Tabell1,3,TRUE))&gt;0,-(VLOOKUP(MATCH(ABS($D5-VLOOKUP('M3'!I11,Tabell1,3,TRUE)),Kompvektor2,1),Komptabell,3,TRUE)),VLOOKUP(MATCH(ABS($D5-VLOOKUP('M3'!I11,Tabell1,3,TRUE)),Kompvektor2,1),Komptabell,3,TRUE)))</f>
        <v>0</v>
      </c>
      <c r="S5" s="33">
        <f>IF(OR('M3'!J11="F",'M3'!J11=""),"",IF(($D5-VLOOKUP('M3'!J11,Tabell1,3,TRUE))&gt;0,-(VLOOKUP(MATCH(ABS($D5-VLOOKUP('M3'!J11,Tabell1,3,TRUE)),Kompvektor2,1),Komptabell,3,TRUE)),VLOOKUP(MATCH(ABS($D5-VLOOKUP('M3'!J11,Tabell1,3,TRUE)),Kompvektor2,1),Komptabell,3,TRUE)))</f>
        <v>-2</v>
      </c>
      <c r="T5" s="33">
        <f>IF(OR('M3'!K11="F",'M3'!K11=""),"",IF(($D5-VLOOKUP('M3'!K11,Tabell1,3,TRUE))&gt;0,-(VLOOKUP(MATCH(ABS($D5-VLOOKUP('M3'!K11,Tabell1,3,TRUE)),Kompvektor2,1),Komptabell,3,TRUE)),VLOOKUP(MATCH(ABS($D5-VLOOKUP('M3'!K11,Tabell1,3,TRUE)),Kompvektor2,1),Komptabell,3,TRUE)))</f>
        <v>3</v>
      </c>
      <c r="U5" s="33">
        <f>IF(OR('M3'!L11="F",'M3'!L11=""),"",IF(($D5-VLOOKUP('M3'!L11,Tabell1,3,TRUE))&gt;0,-(VLOOKUP(MATCH(ABS($D5-VLOOKUP('M3'!L11,Tabell1,3,TRUE)),Kompvektor2,1),Komptabell,3,TRUE)),VLOOKUP(MATCH(ABS($D5-VLOOKUP('M3'!L11,Tabell1,3,TRUE)),Kompvektor2,1),Komptabell,3,TRUE)))</f>
        <v>-2</v>
      </c>
      <c r="V5" s="33">
        <f>IF(OR('M3'!M11="F",'M3'!M11=""),"",IF(($D5-VLOOKUP('M3'!M11,Tabell1,3,TRUE))&gt;0,-(VLOOKUP(MATCH(ABS($D5-VLOOKUP('M3'!M11,Tabell1,3,TRUE)),Kompvektor2,1),Komptabell,3,TRUE)),VLOOKUP(MATCH(ABS($D5-VLOOKUP('M3'!M11,Tabell1,3,TRUE)),Kompvektor2,1),Komptabell,3,TRUE)))</f>
        <v>-4</v>
      </c>
      <c r="W5" s="33">
        <f>IF(OR('M3'!F11="",'M3'!F11="F"),"",IF($D5&lt;2200,IF(RIGHT('M3'!F12,1)="1",16+Poäng!O5,IF(RIGHT('M3'!F12,1)="½",0+Poäng!O5,IF(RIGHT('M3'!F12,1)="0",-16+Poäng!O5,0))),IF(RIGHT('M3'!F12,1)="1",16+Poäng!O5,IF(RIGHT('M3'!F12,1)="½",0+Poäng!O5,IF(RIGHT('M3'!F12,1)="0",-16+Poäng!O5,0)))*0.5))</f>
        <v>2</v>
      </c>
      <c r="X5" s="33">
        <f>IF(OR('M3'!G11="",'M3'!G11="F"),"",IF($D5&lt;2200,IF(RIGHT('M3'!G12,1)="1",16+Poäng!P5,IF(RIGHT('M3'!G12,1)="½",0+Poäng!P5,IF(RIGHT('M3'!G12,1)="0",-16+Poäng!P5,0))),IF(RIGHT('M3'!G12,1)="1",16+Poäng!P5,IF(RIGHT('M3'!G12,1)="½",0+Poäng!P5,IF(RIGHT('M3'!G12,1)="0",-16+Poäng!P5,0)))*0.5))</f>
        <v>-18</v>
      </c>
      <c r="Y5" s="33">
        <f>IF(OR('M3'!H11="",'M3'!H11="F"),"",IF($D5&lt;2200,IF(RIGHT('M3'!H12,1)="1",16+Poäng!Q5,IF(RIGHT('M3'!H12,1)="½",0+Poäng!Q5,IF(RIGHT('M3'!H12,1)="0",-16+Poäng!Q5,0))),IF(RIGHT('M3'!H12,1)="1",16+Poäng!Q5,IF(RIGHT('M3'!H12,1)="½",0+Poäng!Q5,IF(RIGHT('M3'!H12,1)="0",-16+Poäng!Q5,0)))*0.5))</f>
        <v>0</v>
      </c>
      <c r="Z5" s="33">
        <f>IF(OR('M3'!I11="",'M3'!I11="F"),"",IF($D5&lt;2200,IF(RIGHT('M3'!I12,1)="1",16+Poäng!R5,IF(RIGHT('M3'!I12,1)="½",0+Poäng!R5,IF(RIGHT('M3'!I12,1)="0",-16+Poäng!R5,0))),IF(RIGHT('M3'!I12,1)="1",16+Poäng!R5,IF(RIGHT('M3'!I12,1)="½",0+Poäng!R5,IF(RIGHT('M3'!I12,1)="0",-16+Poäng!R5,0)))*0.5))</f>
        <v>0</v>
      </c>
      <c r="AA5" s="33">
        <f>IF(OR('M3'!J11="",'M3'!J11="F"),"",IF($D5&lt;2200,IF(RIGHT('M3'!J12,1)="1",16+Poäng!S5,IF(RIGHT('M3'!J12,1)="½",0+Poäng!S5,IF(RIGHT('M3'!J12,1)="0",-16+Poäng!S5,0))),IF(RIGHT('M3'!J12,1)="1",16+Poäng!S5,IF(RIGHT('M3'!J12,1)="½",0+Poäng!S5,IF(RIGHT('M3'!J12,1)="0",-16+Poäng!S5,0)))*0.5))</f>
        <v>-18</v>
      </c>
      <c r="AB5" s="33">
        <f>IF(OR('M3'!K11="",'M3'!K11="F"),"",IF($D5&lt;2200,IF(RIGHT('M3'!K12,1)="1",16+Poäng!T5,IF(RIGHT('M3'!K12,1)="½",0+Poäng!T5,IF(RIGHT('M3'!K12,1)="0",-16+Poäng!T5,0))),IF(RIGHT('M3'!K12,1)="1",16+Poäng!T5,IF(RIGHT('M3'!K12,1)="½",0+Poäng!T5,IF(RIGHT('M3'!K12,1)="0",-16+Poäng!T5,0)))*0.5))</f>
        <v>3</v>
      </c>
      <c r="AC5" s="33">
        <f>IF(OR('M3'!L11="",'M3'!L11="F"),"",IF($D5&lt;2200,IF(RIGHT('M3'!L12,1)="1",16+Poäng!U5,IF(RIGHT('M3'!L12,1)="½",0+Poäng!U5,IF(RIGHT('M3'!L12,1)="0",-16+Poäng!U5,0))),IF(RIGHT('M3'!L12,1)="1",16+Poäng!U5,IF(RIGHT('M3'!L12,1)="½",0+Poäng!U5,IF(RIGHT('M3'!L12,1)="0",-16+Poäng!U5,0)))*0.5))</f>
        <v>-2</v>
      </c>
      <c r="AD5" s="33">
        <f>IF(OR('M3'!M11="",'M3'!M11="F"),"",IF($D5&lt;2200,IF(RIGHT('M3'!M12,1)="1",16+Poäng!V5,IF(RIGHT('M3'!M12,1)="½",0+Poäng!V5,IF(RIGHT('M3'!M12,1)="0",-16+Poäng!V5,0))),IF(RIGHT('M3'!M12,1)="1",16+Poäng!V5,IF(RIGHT('M3'!M12,1)="½",0+Poäng!V5,IF(RIGHT('M3'!M12,1)="0",-16+Poäng!V5,0)))*0.5))</f>
        <v>-20</v>
      </c>
      <c r="AE5" s="32">
        <f t="shared" si="1"/>
        <v>-53</v>
      </c>
    </row>
    <row r="6" spans="2:31" ht="12.75">
      <c r="B6" s="30">
        <f>'M3'!B14</f>
        <v>4</v>
      </c>
      <c r="C6" s="30" t="str">
        <f>'M3'!C14</f>
        <v>Zoran Knezevic</v>
      </c>
      <c r="D6" s="32">
        <f>'M3'!D14</f>
        <v>1841</v>
      </c>
      <c r="E6" s="36">
        <f>'M3'!N14</f>
        <v>5</v>
      </c>
      <c r="F6" s="33">
        <f>IF(OR('M3'!F13="F",ISBLANK('M3'!F13)),0,VLOOKUP('M3'!F13,Tabell1,4,TRUE))</f>
        <v>2</v>
      </c>
      <c r="G6" s="33">
        <f>IF(OR('M3'!G13="F",ISBLANK('M3'!G13)),0,VLOOKUP('M3'!G13,Tabell1,4,TRUE))</f>
        <v>2.5</v>
      </c>
      <c r="H6" s="33">
        <f>IF(OR('M3'!H13="F",ISBLANK('M3'!H13)),0,VLOOKUP('M3'!H13,Tabell1,4,TRUE))</f>
        <v>5.5</v>
      </c>
      <c r="I6" s="33">
        <f>IF(OR('M3'!I13="F",ISBLANK('M3'!I13)),0,VLOOKUP('M3'!I13,Tabell1,4,TRUE))</f>
        <v>4</v>
      </c>
      <c r="J6" s="33">
        <f>IF(OR('M3'!J13="F",ISBLANK('M3'!J13)),0,VLOOKUP('M3'!J13,Tabell1,4,TRUE))</f>
        <v>4.5</v>
      </c>
      <c r="K6" s="33">
        <f>IF(OR('M3'!K13="F",ISBLANK('M3'!K13)),0,VLOOKUP('M3'!K13,Tabell1,4,TRUE))</f>
        <v>7</v>
      </c>
      <c r="L6" s="33">
        <f>IF(OR('M3'!L13="F",ISBLANK('M3'!L13)),0,VLOOKUP('M3'!L13,Tabell1,4,TRUE))</f>
        <v>2.5</v>
      </c>
      <c r="M6" s="33">
        <f>IF(OR('M3'!M13="F",ISBLANK('M3'!M13)),0,VLOOKUP('M3'!M13,Tabell1,4,TRUE))</f>
        <v>5</v>
      </c>
      <c r="N6" s="32">
        <f t="shared" si="0"/>
        <v>31</v>
      </c>
      <c r="O6" s="33">
        <f>IF(OR('M3'!F13="F",'M3'!F13=""),"",IF(($D6-VLOOKUP('M3'!F13,Tabell1,3,TRUE))&gt;0,-(VLOOKUP(MATCH(ABS($D6-VLOOKUP('M3'!F13,Tabell1,3,TRUE)),Kompvektor2,1),Komptabell,3,TRUE)),VLOOKUP(MATCH(ABS($D6-VLOOKUP('M3'!F13,Tabell1,3,TRUE)),Kompvektor2,1),Komptabell,3,TRUE)))</f>
        <v>-2</v>
      </c>
      <c r="P6" s="33">
        <f>IF(OR('M3'!G13="F",'M3'!G13=""),"",IF(($D6-VLOOKUP('M3'!G13,Tabell1,3,TRUE))&gt;0,-(VLOOKUP(MATCH(ABS($D6-VLOOKUP('M3'!G13,Tabell1,3,TRUE)),Kompvektor2,1),Komptabell,3,TRUE)),VLOOKUP(MATCH(ABS($D6-VLOOKUP('M3'!G13,Tabell1,3,TRUE)),Kompvektor2,1),Komptabell,3,TRUE)))</f>
        <v>-2</v>
      </c>
      <c r="Q6" s="33">
        <f>IF(OR('M3'!H13="F",'M3'!H13=""),"",IF(($D6-VLOOKUP('M3'!H13,Tabell1,3,TRUE))&gt;0,-(VLOOKUP(MATCH(ABS($D6-VLOOKUP('M3'!H13,Tabell1,3,TRUE)),Kompvektor2,1),Komptabell,3,TRUE)),VLOOKUP(MATCH(ABS($D6-VLOOKUP('M3'!H13,Tabell1,3,TRUE)),Kompvektor2,1),Komptabell,3,TRUE)))</f>
        <v>2</v>
      </c>
      <c r="R6" s="33">
        <f>IF(OR('M3'!I13="F",'M3'!I13=""),"",IF(($D6-VLOOKUP('M3'!I13,Tabell1,3,TRUE))&gt;0,-(VLOOKUP(MATCH(ABS($D6-VLOOKUP('M3'!I13,Tabell1,3,TRUE)),Kompvektor2,1),Komptabell,3,TRUE)),VLOOKUP(MATCH(ABS($D6-VLOOKUP('M3'!I13,Tabell1,3,TRUE)),Kompvektor2,1),Komptabell,3,TRUE)))</f>
        <v>-4</v>
      </c>
      <c r="S6" s="33">
        <f>IF(OR('M3'!J13="F",'M3'!J13=""),"",IF(($D6-VLOOKUP('M3'!J13,Tabell1,3,TRUE))&gt;0,-(VLOOKUP(MATCH(ABS($D6-VLOOKUP('M3'!J13,Tabell1,3,TRUE)),Kompvektor2,1),Komptabell,3,TRUE)),VLOOKUP(MATCH(ABS($D6-VLOOKUP('M3'!J13,Tabell1,3,TRUE)),Kompvektor2,1),Komptabell,3,TRUE)))</f>
        <v>-6</v>
      </c>
      <c r="T6" s="33">
        <f>IF(OR('M3'!K13="F",'M3'!K13=""),"",IF(($D6-VLOOKUP('M3'!K13,Tabell1,3,TRUE))&gt;0,-(VLOOKUP(MATCH(ABS($D6-VLOOKUP('M3'!K13,Tabell1,3,TRUE)),Kompvektor2,1),Komptabell,3,TRUE)),VLOOKUP(MATCH(ABS($D6-VLOOKUP('M3'!K13,Tabell1,3,TRUE)),Kompvektor2,1),Komptabell,3,TRUE)))</f>
        <v>2</v>
      </c>
      <c r="U6" s="33">
        <f>IF(OR('M3'!L13="F",'M3'!L13=""),"",IF(($D6-VLOOKUP('M3'!L13,Tabell1,3,TRUE))&gt;0,-(VLOOKUP(MATCH(ABS($D6-VLOOKUP('M3'!L13,Tabell1,3,TRUE)),Kompvektor2,1),Komptabell,3,TRUE)),VLOOKUP(MATCH(ABS($D6-VLOOKUP('M3'!L13,Tabell1,3,TRUE)),Kompvektor2,1),Komptabell,3,TRUE)))</f>
        <v>3</v>
      </c>
      <c r="V6" s="33">
        <f>IF(OR('M3'!M13="F",'M3'!M13=""),"",IF(($D6-VLOOKUP('M3'!M13,Tabell1,3,TRUE))&gt;0,-(VLOOKUP(MATCH(ABS($D6-VLOOKUP('M3'!M13,Tabell1,3,TRUE)),Kompvektor2,1),Komptabell,3,TRUE)),VLOOKUP(MATCH(ABS($D6-VLOOKUP('M3'!M13,Tabell1,3,TRUE)),Kompvektor2,1),Komptabell,3,TRUE)))</f>
        <v>-3</v>
      </c>
      <c r="W6" s="33">
        <f>IF(OR('M3'!F13="",'M3'!F13="F"),"",IF($D6&lt;2200,IF(RIGHT('M3'!F14,1)="1",16+Poäng!O6,IF(RIGHT('M3'!F14,1)="½",0+Poäng!O6,IF(RIGHT('M3'!F14,1)="0",-16+Poäng!O6,0))),IF(RIGHT('M3'!F14,1)="1",16+Poäng!O6,IF(RIGHT('M3'!F14,1)="½",0+Poäng!O6,IF(RIGHT('M3'!F14,1)="0",-16+Poäng!O6,0)))*0.5))</f>
        <v>-2</v>
      </c>
      <c r="X6" s="33">
        <f>IF(OR('M3'!G13="",'M3'!G13="F"),"",IF($D6&lt;2200,IF(RIGHT('M3'!G14,1)="1",16+Poäng!P6,IF(RIGHT('M3'!G14,1)="½",0+Poäng!P6,IF(RIGHT('M3'!G14,1)="0",-16+Poäng!P6,0))),IF(RIGHT('M3'!G14,1)="1",16+Poäng!P6,IF(RIGHT('M3'!G14,1)="½",0+Poäng!P6,IF(RIGHT('M3'!G14,1)="0",-16+Poäng!P6,0)))*0.5))</f>
        <v>14</v>
      </c>
      <c r="Y6" s="33">
        <f>IF(OR('M3'!H13="",'M3'!H13="F"),"",IF($D6&lt;2200,IF(RIGHT('M3'!H14,1)="1",16+Poäng!Q6,IF(RIGHT('M3'!H14,1)="½",0+Poäng!Q6,IF(RIGHT('M3'!H14,1)="0",-16+Poäng!Q6,0))),IF(RIGHT('M3'!H14,1)="1",16+Poäng!Q6,IF(RIGHT('M3'!H14,1)="½",0+Poäng!Q6,IF(RIGHT('M3'!H14,1)="0",-16+Poäng!Q6,0)))*0.5))</f>
        <v>2</v>
      </c>
      <c r="Z6" s="33">
        <f>IF(OR('M3'!I13="",'M3'!I13="F"),"",IF($D6&lt;2200,IF(RIGHT('M3'!I14,1)="1",16+Poäng!R6,IF(RIGHT('M3'!I14,1)="½",0+Poäng!R6,IF(RIGHT('M3'!I14,1)="0",-16+Poäng!R6,0))),IF(RIGHT('M3'!I14,1)="1",16+Poäng!R6,IF(RIGHT('M3'!I14,1)="½",0+Poäng!R6,IF(RIGHT('M3'!I14,1)="0",-16+Poäng!R6,0)))*0.5))</f>
        <v>-4</v>
      </c>
      <c r="AA6" s="33">
        <f>IF(OR('M3'!J13="",'M3'!J13="F"),"",IF($D6&lt;2200,IF(RIGHT('M3'!J14,1)="1",16+Poäng!S6,IF(RIGHT('M3'!J14,1)="½",0+Poäng!S6,IF(RIGHT('M3'!J14,1)="0",-16+Poäng!S6,0))),IF(RIGHT('M3'!J14,1)="1",16+Poäng!S6,IF(RIGHT('M3'!J14,1)="½",0+Poäng!S6,IF(RIGHT('M3'!J14,1)="0",-16+Poäng!S6,0)))*0.5))</f>
        <v>-6</v>
      </c>
      <c r="AB6" s="33">
        <f>IF(OR('M3'!K13="",'M3'!K13="F"),"",IF($D6&lt;2200,IF(RIGHT('M3'!K14,1)="1",16+Poäng!T6,IF(RIGHT('M3'!K14,1)="½",0+Poäng!T6,IF(RIGHT('M3'!K14,1)="0",-16+Poäng!T6,0))),IF(RIGHT('M3'!K14,1)="1",16+Poäng!T6,IF(RIGHT('M3'!K14,1)="½",0+Poäng!T6,IF(RIGHT('M3'!K14,1)="0",-16+Poäng!T6,0)))*0.5))</f>
        <v>-14</v>
      </c>
      <c r="AC6" s="33">
        <f>IF(OR('M3'!L13="",'M3'!L13="F"),"",IF($D6&lt;2200,IF(RIGHT('M3'!L14,1)="1",16+Poäng!U6,IF(RIGHT('M3'!L14,1)="½",0+Poäng!U6,IF(RIGHT('M3'!L14,1)="0",-16+Poäng!U6,0))),IF(RIGHT('M3'!L14,1)="1",16+Poäng!U6,IF(RIGHT('M3'!L14,1)="½",0+Poäng!U6,IF(RIGHT('M3'!L14,1)="0",-16+Poäng!U6,0)))*0.5))</f>
        <v>19</v>
      </c>
      <c r="AD6" s="33">
        <f>IF(OR('M3'!M13="",'M3'!M13="F"),"",IF($D6&lt;2200,IF(RIGHT('M3'!M14,1)="1",16+Poäng!V6,IF(RIGHT('M3'!M14,1)="½",0+Poäng!V6,IF(RIGHT('M3'!M14,1)="0",-16+Poäng!V6,0))),IF(RIGHT('M3'!M14,1)="1",16+Poäng!V6,IF(RIGHT('M3'!M14,1)="½",0+Poäng!V6,IF(RIGHT('M3'!M14,1)="0",-16+Poäng!V6,0)))*0.5))</f>
        <v>13</v>
      </c>
      <c r="AE6" s="32">
        <f t="shared" si="1"/>
        <v>22</v>
      </c>
    </row>
    <row r="7" spans="2:31" ht="12.75">
      <c r="B7" s="30">
        <f>'M3'!B16</f>
        <v>5</v>
      </c>
      <c r="C7" s="30" t="str">
        <f>'M3'!C16</f>
        <v>Billy Bast</v>
      </c>
      <c r="D7" s="32">
        <f>'M3'!D16</f>
        <v>1881</v>
      </c>
      <c r="E7" s="36">
        <f>'M3'!N16</f>
        <v>7</v>
      </c>
      <c r="F7" s="33">
        <f>IF(OR('M3'!F15="F",ISBLANK('M3'!F15)),0,VLOOKUP('M3'!F15,Tabell1,4,TRUE))</f>
        <v>4</v>
      </c>
      <c r="G7" s="33">
        <f>IF(OR('M3'!G15="F",ISBLANK('M3'!G15)),0,VLOOKUP('M3'!G15,Tabell1,4,TRUE))</f>
        <v>4.5</v>
      </c>
      <c r="H7" s="33">
        <f>IF(OR('M3'!H15="F",ISBLANK('M3'!H15)),0,VLOOKUP('M3'!H15,Tabell1,4,TRUE))</f>
        <v>5</v>
      </c>
      <c r="I7" s="33">
        <f>IF(OR('M3'!I15="F",ISBLANK('M3'!I15)),0,VLOOKUP('M3'!I15,Tabell1,4,TRUE))</f>
        <v>2.5</v>
      </c>
      <c r="J7" s="33">
        <f>IF(OR('M3'!J15="F",ISBLANK('M3'!J15)),0,VLOOKUP('M3'!J15,Tabell1,4,TRUE))</f>
        <v>5.5</v>
      </c>
      <c r="K7" s="33">
        <f>IF(OR('M3'!K15="F",ISBLANK('M3'!K15)),0,VLOOKUP('M3'!K15,Tabell1,4,TRUE))</f>
        <v>5</v>
      </c>
      <c r="L7" s="33">
        <f>IF(OR('M3'!L15="F",ISBLANK('M3'!L15)),0,VLOOKUP('M3'!L15,Tabell1,4,TRUE))</f>
        <v>4.5</v>
      </c>
      <c r="M7" s="33">
        <f>IF(OR('M3'!M15="F",ISBLANK('M3'!M15)),0,VLOOKUP('M3'!M15,Tabell1,4,TRUE))</f>
        <v>2.5</v>
      </c>
      <c r="N7" s="32">
        <f t="shared" si="0"/>
        <v>31</v>
      </c>
      <c r="O7" s="33">
        <f>IF(OR('M3'!F15="F",'M3'!F15=""),"",IF(($D7-VLOOKUP('M3'!F15,Tabell1,3,TRUE))&gt;0,-(VLOOKUP(MATCH(ABS($D7-VLOOKUP('M3'!F15,Tabell1,3,TRUE)),Kompvektor2,1),Komptabell,3,TRUE)),VLOOKUP(MATCH(ABS($D7-VLOOKUP('M3'!F15,Tabell1,3,TRUE)),Kompvektor2,1),Komptabell,3,TRUE)))</f>
        <v>-6</v>
      </c>
      <c r="P7" s="33">
        <f>IF(OR('M3'!G15="F",'M3'!G15=""),"",IF(($D7-VLOOKUP('M3'!G15,Tabell1,3,TRUE))&gt;0,-(VLOOKUP(MATCH(ABS($D7-VLOOKUP('M3'!G15,Tabell1,3,TRUE)),Kompvektor2,1),Komptabell,3,TRUE)),VLOOKUP(MATCH(ABS($D7-VLOOKUP('M3'!G15,Tabell1,3,TRUE)),Kompvektor2,1),Komptabell,3,TRUE)))</f>
        <v>-7</v>
      </c>
      <c r="Q7" s="33">
        <f>IF(OR('M3'!H15="F",'M3'!H15=""),"",IF(($D7-VLOOKUP('M3'!H15,Tabell1,3,TRUE))&gt;0,-(VLOOKUP(MATCH(ABS($D7-VLOOKUP('M3'!H15,Tabell1,3,TRUE)),Kompvektor2,1),Komptabell,3,TRUE)),VLOOKUP(MATCH(ABS($D7-VLOOKUP('M3'!H15,Tabell1,3,TRUE)),Kompvektor2,1),Komptabell,3,TRUE)))</f>
        <v>-5</v>
      </c>
      <c r="R7" s="33">
        <f>IF(OR('M3'!I15="F",'M3'!I15=""),"",IF(($D7-VLOOKUP('M3'!I15,Tabell1,3,TRUE))&gt;0,-(VLOOKUP(MATCH(ABS($D7-VLOOKUP('M3'!I15,Tabell1,3,TRUE)),Kompvektor2,1),Komptabell,3,TRUE)),VLOOKUP(MATCH(ABS($D7-VLOOKUP('M3'!I15,Tabell1,3,TRUE)),Kompvektor2,1),Komptabell,3,TRUE)))</f>
        <v>-6</v>
      </c>
      <c r="S7" s="33">
        <f>IF(OR('M3'!J15="F",'M3'!J15=""),"",IF(($D7-VLOOKUP('M3'!J15,Tabell1,3,TRUE))&gt;0,-(VLOOKUP(MATCH(ABS($D7-VLOOKUP('M3'!J15,Tabell1,3,TRUE)),Kompvektor2,1),Komptabell,3,TRUE)),VLOOKUP(MATCH(ABS($D7-VLOOKUP('M3'!J15,Tabell1,3,TRUE)),Kompvektor2,1),Komptabell,3,TRUE)))</f>
        <v>0</v>
      </c>
      <c r="T7" s="33">
        <f>IF(OR('M3'!K15="F",'M3'!K15=""),"",IF(($D7-VLOOKUP('M3'!K15,Tabell1,3,TRUE))&gt;0,-(VLOOKUP(MATCH(ABS($D7-VLOOKUP('M3'!K15,Tabell1,3,TRUE)),Kompvektor2,1),Komptabell,3,TRUE)),VLOOKUP(MATCH(ABS($D7-VLOOKUP('M3'!K15,Tabell1,3,TRUE)),Kompvektor2,1),Komptabell,3,TRUE)))</f>
        <v>-2</v>
      </c>
      <c r="U7" s="33">
        <f>IF(OR('M3'!L15="F",'M3'!L15=""),"",IF(($D7-VLOOKUP('M3'!L15,Tabell1,3,TRUE))&gt;0,-(VLOOKUP(MATCH(ABS($D7-VLOOKUP('M3'!L15,Tabell1,3,TRUE)),Kompvektor2,1),Komptabell,3,TRUE)),VLOOKUP(MATCH(ABS($D7-VLOOKUP('M3'!L15,Tabell1,3,TRUE)),Kompvektor2,1),Komptabell,3,TRUE)))</f>
        <v>-1</v>
      </c>
      <c r="V7" s="33">
        <f>IF(OR('M3'!M15="F",'M3'!M15=""),"",IF(($D7-VLOOKUP('M3'!M15,Tabell1,3,TRUE))&gt;0,-(VLOOKUP(MATCH(ABS($D7-VLOOKUP('M3'!M15,Tabell1,3,TRUE)),Kompvektor2,1),Komptabell,3,TRUE)),VLOOKUP(MATCH(ABS($D7-VLOOKUP('M3'!M15,Tabell1,3,TRUE)),Kompvektor2,1),Komptabell,3,TRUE)))</f>
        <v>2</v>
      </c>
      <c r="W7" s="33">
        <f>IF(OR('M3'!F15="",'M3'!F15="F"),"",IF($D7&lt;2200,IF(RIGHT('M3'!F16,1)="1",16+Poäng!O7,IF(RIGHT('M3'!F16,1)="½",0+Poäng!O7,IF(RIGHT('M3'!F16,1)="0",-16+Poäng!O7,0))),IF(RIGHT('M3'!F16,1)="1",16+Poäng!O7,IF(RIGHT('M3'!F16,1)="½",0+Poäng!O7,IF(RIGHT('M3'!F16,1)="0",-16+Poäng!O7,0)))*0.5))</f>
        <v>10</v>
      </c>
      <c r="X7" s="33">
        <f>IF(OR('M3'!G15="",'M3'!G15="F"),"",IF($D7&lt;2200,IF(RIGHT('M3'!G16,1)="1",16+Poäng!P7,IF(RIGHT('M3'!G16,1)="½",0+Poäng!P7,IF(RIGHT('M3'!G16,1)="0",-16+Poäng!P7,0))),IF(RIGHT('M3'!G16,1)="1",16+Poäng!P7,IF(RIGHT('M3'!G16,1)="½",0+Poäng!P7,IF(RIGHT('M3'!G16,1)="0",-16+Poäng!P7,0)))*0.5))</f>
        <v>9</v>
      </c>
      <c r="Y7" s="33">
        <f>IF(OR('M3'!H15="",'M3'!H15="F"),"",IF($D7&lt;2200,IF(RIGHT('M3'!H16,1)="1",16+Poäng!Q7,IF(RIGHT('M3'!H16,1)="½",0+Poäng!Q7,IF(RIGHT('M3'!H16,1)="0",-16+Poäng!Q7,0))),IF(RIGHT('M3'!H16,1)="1",16+Poäng!Q7,IF(RIGHT('M3'!H16,1)="½",0+Poäng!Q7,IF(RIGHT('M3'!H16,1)="0",-16+Poäng!Q7,0)))*0.5))</f>
        <v>11</v>
      </c>
      <c r="Z7" s="33">
        <f>IF(OR('M3'!I15="",'M3'!I15="F"),"",IF($D7&lt;2200,IF(RIGHT('M3'!I16,1)="1",16+Poäng!R7,IF(RIGHT('M3'!I16,1)="½",0+Poäng!R7,IF(RIGHT('M3'!I16,1)="0",-16+Poäng!R7,0))),IF(RIGHT('M3'!I16,1)="1",16+Poäng!R7,IF(RIGHT('M3'!I16,1)="½",0+Poäng!R7,IF(RIGHT('M3'!I16,1)="0",-16+Poäng!R7,0)))*0.5))</f>
        <v>10</v>
      </c>
      <c r="AA7" s="33">
        <f>IF(OR('M3'!J15="",'M3'!J15="F"),"",IF($D7&lt;2200,IF(RIGHT('M3'!J16,1)="1",16+Poäng!S7,IF(RIGHT('M3'!J16,1)="½",0+Poäng!S7,IF(RIGHT('M3'!J16,1)="0",-16+Poäng!S7,0))),IF(RIGHT('M3'!J16,1)="1",16+Poäng!S7,IF(RIGHT('M3'!J16,1)="½",0+Poäng!S7,IF(RIGHT('M3'!J16,1)="0",-16+Poäng!S7,0)))*0.5))</f>
        <v>16</v>
      </c>
      <c r="AB7" s="33">
        <f>IF(OR('M3'!K15="",'M3'!K15="F"),"",IF($D7&lt;2200,IF(RIGHT('M3'!K16,1)="1",16+Poäng!T7,IF(RIGHT('M3'!K16,1)="½",0+Poäng!T7,IF(RIGHT('M3'!K16,1)="0",-16+Poäng!T7,0))),IF(RIGHT('M3'!K16,1)="1",16+Poäng!T7,IF(RIGHT('M3'!K16,1)="½",0+Poäng!T7,IF(RIGHT('M3'!K16,1)="0",-16+Poäng!T7,0)))*0.5))</f>
        <v>14</v>
      </c>
      <c r="AC7" s="33">
        <f>IF(OR('M3'!L15="",'M3'!L15="F"),"",IF($D7&lt;2200,IF(RIGHT('M3'!L16,1)="1",16+Poäng!U7,IF(RIGHT('M3'!L16,1)="½",0+Poäng!U7,IF(RIGHT('M3'!L16,1)="0",-16+Poäng!U7,0))),IF(RIGHT('M3'!L16,1)="1",16+Poäng!U7,IF(RIGHT('M3'!L16,1)="½",0+Poäng!U7,IF(RIGHT('M3'!L16,1)="0",-16+Poäng!U7,0)))*0.5))</f>
        <v>-17</v>
      </c>
      <c r="AD7" s="33">
        <f>IF(OR('M3'!M15="",'M3'!M15="F"),"",IF($D7&lt;2200,IF(RIGHT('M3'!M16,1)="1",16+Poäng!V7,IF(RIGHT('M3'!M16,1)="½",0+Poäng!V7,IF(RIGHT('M3'!M16,1)="0",-16+Poäng!V7,0))),IF(RIGHT('M3'!M16,1)="1",16+Poäng!V7,IF(RIGHT('M3'!M16,1)="½",0+Poäng!V7,IF(RIGHT('M3'!M16,1)="0",-16+Poäng!V7,0)))*0.5))</f>
        <v>18</v>
      </c>
      <c r="AE7" s="32">
        <f t="shared" si="1"/>
        <v>71</v>
      </c>
    </row>
    <row r="8" spans="2:31" ht="12.75">
      <c r="B8" s="30">
        <f>'M3'!B18</f>
        <v>6</v>
      </c>
      <c r="C8" s="30" t="str">
        <f>'M3'!C18</f>
        <v>Erik Thörn</v>
      </c>
      <c r="D8" s="32">
        <f>'M3'!D18</f>
        <v>1739</v>
      </c>
      <c r="E8" s="36">
        <f>'M3'!N18</f>
        <v>4</v>
      </c>
      <c r="F8" s="33">
        <f>IF(OR('M3'!F17="F",ISBLANK('M3'!F17)),0,VLOOKUP('M3'!F17,Tabell1,4,TRUE))</f>
        <v>7</v>
      </c>
      <c r="G8" s="33">
        <f>IF(OR('M3'!G17="F",ISBLANK('M3'!G17)),0,VLOOKUP('M3'!G17,Tabell1,4,TRUE))</f>
        <v>2.5</v>
      </c>
      <c r="H8" s="33">
        <f>IF(OR('M3'!H17="F",ISBLANK('M3'!H17)),0,VLOOKUP('M3'!H17,Tabell1,4,TRUE))</f>
        <v>3</v>
      </c>
      <c r="I8" s="33">
        <f>IF(OR('M3'!I17="F",ISBLANK('M3'!I17)),0,VLOOKUP('M3'!I17,Tabell1,4,TRUE))</f>
        <v>5</v>
      </c>
      <c r="J8" s="33">
        <f>IF(OR('M3'!J17="F",ISBLANK('M3'!J17)),0,VLOOKUP('M3'!J17,Tabell1,4,TRUE))</f>
        <v>5</v>
      </c>
      <c r="K8" s="33">
        <f>IF(OR('M3'!K17="F",ISBLANK('M3'!K17)),0,VLOOKUP('M3'!K17,Tabell1,4,TRUE))</f>
        <v>5.5</v>
      </c>
      <c r="L8" s="33">
        <f>IF(OR('M3'!L17="F",ISBLANK('M3'!L17)),0,VLOOKUP('M3'!L17,Tabell1,4,TRUE))</f>
        <v>2</v>
      </c>
      <c r="M8" s="33">
        <f>IF(OR('M3'!M17="F",ISBLANK('M3'!M17)),0,VLOOKUP('M3'!M17,Tabell1,4,TRUE))</f>
        <v>2.5</v>
      </c>
      <c r="N8" s="32">
        <f t="shared" si="0"/>
        <v>30.5</v>
      </c>
      <c r="O8" s="33">
        <f>IF(OR('M3'!F17="F",'M3'!F17=""),"",IF(($D8-VLOOKUP('M3'!F17,Tabell1,3,TRUE))&gt;0,-(VLOOKUP(MATCH(ABS($D8-VLOOKUP('M3'!F17,Tabell1,3,TRUE)),Kompvektor2,1),Komptabell,3,TRUE)),VLOOKUP(MATCH(ABS($D8-VLOOKUP('M3'!F17,Tabell1,3,TRUE)),Kompvektor2,1),Komptabell,3,TRUE)))</f>
        <v>6</v>
      </c>
      <c r="P8" s="33">
        <f>IF(OR('M3'!G17="F",'M3'!G17=""),"",IF(($D8-VLOOKUP('M3'!G17,Tabell1,3,TRUE))&gt;0,-(VLOOKUP(MATCH(ABS($D8-VLOOKUP('M3'!G17,Tabell1,3,TRUE)),Kompvektor2,1),Komptabell,3,TRUE)),VLOOKUP(MATCH(ABS($D8-VLOOKUP('M3'!G17,Tabell1,3,TRUE)),Kompvektor2,1),Komptabell,3,TRUE)))</f>
        <v>8</v>
      </c>
      <c r="Q8" s="33">
        <f>IF(OR('M3'!H17="F",'M3'!H17=""),"",IF(($D8-VLOOKUP('M3'!H17,Tabell1,3,TRUE))&gt;0,-(VLOOKUP(MATCH(ABS($D8-VLOOKUP('M3'!H17,Tabell1,3,TRUE)),Kompvektor2,1),Komptabell,3,TRUE)),VLOOKUP(MATCH(ABS($D8-VLOOKUP('M3'!H17,Tabell1,3,TRUE)),Kompvektor2,1),Komptabell,3,TRUE)))</f>
        <v>1</v>
      </c>
      <c r="R8" s="33">
        <f>IF(OR('M3'!I17="F",'M3'!I17=""),"",IF(($D8-VLOOKUP('M3'!I17,Tabell1,3,TRUE))&gt;0,-(VLOOKUP(MATCH(ABS($D8-VLOOKUP('M3'!I17,Tabell1,3,TRUE)),Kompvektor2,1),Komptabell,3,TRUE)),VLOOKUP(MATCH(ABS($D8-VLOOKUP('M3'!I17,Tabell1,3,TRUE)),Kompvektor2,1),Komptabell,3,TRUE)))</f>
        <v>4</v>
      </c>
      <c r="S8" s="33">
        <f>IF(OR('M3'!J17="F",'M3'!J17=""),"",IF(($D8-VLOOKUP('M3'!J17,Tabell1,3,TRUE))&gt;0,-(VLOOKUP(MATCH(ABS($D8-VLOOKUP('M3'!J17,Tabell1,3,TRUE)),Kompvektor2,1),Komptabell,3,TRUE)),VLOOKUP(MATCH(ABS($D8-VLOOKUP('M3'!J17,Tabell1,3,TRUE)),Kompvektor2,1),Komptabell,3,TRUE)))</f>
        <v>1</v>
      </c>
      <c r="T8" s="33">
        <f>IF(OR('M3'!K17="F",'M3'!K17=""),"",IF(($D8-VLOOKUP('M3'!K17,Tabell1,3,TRUE))&gt;0,-(VLOOKUP(MATCH(ABS($D8-VLOOKUP('M3'!K17,Tabell1,3,TRUE)),Kompvektor2,1),Komptabell,3,TRUE)),VLOOKUP(MATCH(ABS($D8-VLOOKUP('M3'!K17,Tabell1,3,TRUE)),Kompvektor2,1),Komptabell,3,TRUE)))</f>
        <v>6</v>
      </c>
      <c r="U8" s="33">
        <f>IF(OR('M3'!L17="F",'M3'!L17=""),"",IF(($D8-VLOOKUP('M3'!L17,Tabell1,3,TRUE))&gt;0,-(VLOOKUP(MATCH(ABS($D8-VLOOKUP('M3'!L17,Tabell1,3,TRUE)),Kompvektor2,1),Komptabell,3,TRUE)),VLOOKUP(MATCH(ABS($D8-VLOOKUP('M3'!L17,Tabell1,3,TRUE)),Kompvektor2,1),Komptabell,3,TRUE)))</f>
        <v>2</v>
      </c>
      <c r="V8" s="33">
        <f>IF(OR('M3'!M17="F",'M3'!M17=""),"",IF(($D8-VLOOKUP('M3'!M17,Tabell1,3,TRUE))&gt;0,-(VLOOKUP(MATCH(ABS($D8-VLOOKUP('M3'!M17,Tabell1,3,TRUE)),Kompvektor2,1),Komptabell,3,TRUE)),VLOOKUP(MATCH(ABS($D8-VLOOKUP('M3'!M17,Tabell1,3,TRUE)),Kompvektor2,1),Komptabell,3,TRUE)))</f>
        <v>3</v>
      </c>
      <c r="W8" s="33">
        <f>IF(OR('M3'!F17="",'M3'!F17="F"),"",IF($D8&lt;2200,IF(RIGHT('M3'!F18,1)="1",16+Poäng!O8,IF(RIGHT('M3'!F18,1)="½",0+Poäng!O8,IF(RIGHT('M3'!F18,1)="0",-16+Poäng!O8,0))),IF(RIGHT('M3'!F18,1)="1",16+Poäng!O8,IF(RIGHT('M3'!F18,1)="½",0+Poäng!O8,IF(RIGHT('M3'!F18,1)="0",-16+Poäng!O8,0)))*0.5))</f>
        <v>-10</v>
      </c>
      <c r="X8" s="33">
        <f>IF(OR('M3'!G17="",'M3'!G17="F"),"",IF($D8&lt;2200,IF(RIGHT('M3'!G18,1)="1",16+Poäng!P8,IF(RIGHT('M3'!G18,1)="½",0+Poäng!P8,IF(RIGHT('M3'!G18,1)="0",-16+Poäng!P8,0))),IF(RIGHT('M3'!G18,1)="1",16+Poäng!P8,IF(RIGHT('M3'!G18,1)="½",0+Poäng!P8,IF(RIGHT('M3'!G18,1)="0",-16+Poäng!P8,0)))*0.5))</f>
        <v>24</v>
      </c>
      <c r="Y8" s="33">
        <f>IF(OR('M3'!H17="",'M3'!H17="F"),"",IF($D8&lt;2200,IF(RIGHT('M3'!H18,1)="1",16+Poäng!Q8,IF(RIGHT('M3'!H18,1)="½",0+Poäng!Q8,IF(RIGHT('M3'!H18,1)="0",-16+Poäng!Q8,0))),IF(RIGHT('M3'!H18,1)="1",16+Poäng!Q8,IF(RIGHT('M3'!H18,1)="½",0+Poäng!Q8,IF(RIGHT('M3'!H18,1)="0",-16+Poäng!Q8,0)))*0.5))</f>
        <v>17</v>
      </c>
      <c r="Z8" s="33">
        <f>IF(OR('M3'!I17="",'M3'!I17="F"),"",IF($D8&lt;2200,IF(RIGHT('M3'!I18,1)="1",16+Poäng!R8,IF(RIGHT('M3'!I18,1)="½",0+Poäng!R8,IF(RIGHT('M3'!I18,1)="0",-16+Poäng!R8,0))),IF(RIGHT('M3'!I18,1)="1",16+Poäng!R8,IF(RIGHT('M3'!I18,1)="½",0+Poäng!R8,IF(RIGHT('M3'!I18,1)="0",-16+Poäng!R8,0)))*0.5))</f>
        <v>4</v>
      </c>
      <c r="AA8" s="33">
        <f>IF(OR('M3'!J17="",'M3'!J17="F"),"",IF($D8&lt;2200,IF(RIGHT('M3'!J18,1)="1",16+Poäng!S8,IF(RIGHT('M3'!J18,1)="½",0+Poäng!S8,IF(RIGHT('M3'!J18,1)="0",-16+Poäng!S8,0))),IF(RIGHT('M3'!J18,1)="1",16+Poäng!S8,IF(RIGHT('M3'!J18,1)="½",0+Poäng!S8,IF(RIGHT('M3'!J18,1)="0",-16+Poäng!S8,0)))*0.5))</f>
        <v>1</v>
      </c>
      <c r="AB8" s="33">
        <f>IF(OR('M3'!K17="",'M3'!K17="F"),"",IF($D8&lt;2200,IF(RIGHT('M3'!K18,1)="1",16+Poäng!T8,IF(RIGHT('M3'!K18,1)="½",0+Poäng!T8,IF(RIGHT('M3'!K18,1)="0",-16+Poäng!T8,0))),IF(RIGHT('M3'!K18,1)="1",16+Poäng!T8,IF(RIGHT('M3'!K18,1)="½",0+Poäng!T8,IF(RIGHT('M3'!K18,1)="0",-16+Poäng!T8,0)))*0.5))</f>
        <v>-10</v>
      </c>
      <c r="AC8" s="33">
        <f>IF(OR('M3'!L17="",'M3'!L17="F"),"",IF($D8&lt;2200,IF(RIGHT('M3'!L18,1)="1",16+Poäng!U8,IF(RIGHT('M3'!L18,1)="½",0+Poäng!U8,IF(RIGHT('M3'!L18,1)="0",-16+Poäng!U8,0))),IF(RIGHT('M3'!L18,1)="1",16+Poäng!U8,IF(RIGHT('M3'!L18,1)="½",0+Poäng!U8,IF(RIGHT('M3'!L18,1)="0",-16+Poäng!U8,0)))*0.5))</f>
        <v>2</v>
      </c>
      <c r="AD8" s="33">
        <f>IF(OR('M3'!M17="",'M3'!M17="F"),"",IF($D8&lt;2200,IF(RIGHT('M3'!M18,1)="1",16+Poäng!V8,IF(RIGHT('M3'!M18,1)="½",0+Poäng!V8,IF(RIGHT('M3'!M18,1)="0",-16+Poäng!V8,0))),IF(RIGHT('M3'!M18,1)="1",16+Poäng!V8,IF(RIGHT('M3'!M18,1)="½",0+Poäng!V8,IF(RIGHT('M3'!M18,1)="0",-16+Poäng!V8,0)))*0.5))</f>
        <v>3</v>
      </c>
      <c r="AE8" s="32">
        <f t="shared" si="1"/>
        <v>31</v>
      </c>
    </row>
    <row r="9" spans="2:31" ht="12.75">
      <c r="B9" s="30">
        <f>'M3'!B20</f>
        <v>7</v>
      </c>
      <c r="C9" s="30" t="str">
        <f>'M3'!C20</f>
        <v>Sigge Reichard</v>
      </c>
      <c r="D9" s="32">
        <f>'M3'!D20</f>
        <v>1858</v>
      </c>
      <c r="E9" s="36">
        <f>'M3'!N20</f>
        <v>4.5</v>
      </c>
      <c r="F9" s="33">
        <f>IF(OR('M3'!F19="F",ISBLANK('M3'!F19)),0,VLOOKUP('M3'!F19,Tabell1,4,TRUE))</f>
        <v>5</v>
      </c>
      <c r="G9" s="33">
        <f>IF(OR('M3'!G19="F",ISBLANK('M3'!G19)),0,VLOOKUP('M3'!G19,Tabell1,4,TRUE))</f>
        <v>3</v>
      </c>
      <c r="H9" s="33">
        <f>IF(OR('M3'!H19="F",ISBLANK('M3'!H19)),0,VLOOKUP('M3'!H19,Tabell1,4,TRUE))</f>
        <v>2.5</v>
      </c>
      <c r="I9" s="33">
        <f>IF(OR('M3'!I19="F",ISBLANK('M3'!I19)),0,VLOOKUP('M3'!I19,Tabell1,4,TRUE))</f>
        <v>2.5</v>
      </c>
      <c r="J9" s="33">
        <f>IF(OR('M3'!J19="F",ISBLANK('M3'!J19)),0,VLOOKUP('M3'!J19,Tabell1,4,TRUE))</f>
        <v>2.5</v>
      </c>
      <c r="K9" s="33">
        <f>IF(OR('M3'!K19="F",ISBLANK('M3'!K19)),0,VLOOKUP('M3'!K19,Tabell1,4,TRUE))</f>
        <v>2</v>
      </c>
      <c r="L9" s="33">
        <f>IF(OR('M3'!L19="F",ISBLANK('M3'!L19)),0,VLOOKUP('M3'!L19,Tabell1,4,TRUE))</f>
        <v>7</v>
      </c>
      <c r="M9" s="33">
        <f>IF(OR('M3'!M19="F",ISBLANK('M3'!M19)),0,VLOOKUP('M3'!M19,Tabell1,4,TRUE))</f>
        <v>5.5</v>
      </c>
      <c r="N9" s="32">
        <f t="shared" si="0"/>
        <v>28</v>
      </c>
      <c r="O9" s="33">
        <f>IF(OR('M3'!F19="F",'M3'!F19=""),"",IF(($D9-VLOOKUP('M3'!F19,Tabell1,3,TRUE))&gt;0,-(VLOOKUP(MATCH(ABS($D9-VLOOKUP('M3'!F19,Tabell1,3,TRUE)),Kompvektor2,1),Komptabell,3,TRUE)),VLOOKUP(MATCH(ABS($D9-VLOOKUP('M3'!F19,Tabell1,3,TRUE)),Kompvektor2,1),Komptabell,3,TRUE)))</f>
        <v>-4</v>
      </c>
      <c r="P9" s="33">
        <f>IF(OR('M3'!G19="F",'M3'!G19=""),"",IF(($D9-VLOOKUP('M3'!G19,Tabell1,3,TRUE))&gt;0,-(VLOOKUP(MATCH(ABS($D9-VLOOKUP('M3'!G19,Tabell1,3,TRUE)),Kompvektor2,1),Komptabell,3,TRUE)),VLOOKUP(MATCH(ABS($D9-VLOOKUP('M3'!G19,Tabell1,3,TRUE)),Kompvektor2,1),Komptabell,3,TRUE)))</f>
        <v>-5</v>
      </c>
      <c r="Q9" s="33">
        <f>IF(OR('M3'!H19="F",'M3'!H19=""),"",IF(($D9-VLOOKUP('M3'!H19,Tabell1,3,TRUE))&gt;0,-(VLOOKUP(MATCH(ABS($D9-VLOOKUP('M3'!H19,Tabell1,3,TRUE)),Kompvektor2,1),Komptabell,3,TRUE)),VLOOKUP(MATCH(ABS($D9-VLOOKUP('M3'!H19,Tabell1,3,TRUE)),Kompvektor2,1),Komptabell,3,TRUE)))</f>
        <v>-3</v>
      </c>
      <c r="R9" s="33">
        <f>IF(OR('M3'!I19="F",'M3'!I19=""),"",IF(($D9-VLOOKUP('M3'!I19,Tabell1,3,TRUE))&gt;0,-(VLOOKUP(MATCH(ABS($D9-VLOOKUP('M3'!I19,Tabell1,3,TRUE)),Kompvektor2,1),Komptabell,3,TRUE)),VLOOKUP(MATCH(ABS($D9-VLOOKUP('M3'!I19,Tabell1,3,TRUE)),Kompvektor2,1),Komptabell,3,TRUE)))</f>
        <v>3</v>
      </c>
      <c r="S9" s="33">
        <f>IF(OR('M3'!J19="F",'M3'!J19=""),"",IF(($D9-VLOOKUP('M3'!J19,Tabell1,3,TRUE))&gt;0,-(VLOOKUP(MATCH(ABS($D9-VLOOKUP('M3'!J19,Tabell1,3,TRUE)),Kompvektor2,1),Komptabell,3,TRUE)),VLOOKUP(MATCH(ABS($D9-VLOOKUP('M3'!J19,Tabell1,3,TRUE)),Kompvektor2,1),Komptabell,3,TRUE)))</f>
        <v>-5</v>
      </c>
      <c r="T9" s="33">
        <f>IF(OR('M3'!K19="F",'M3'!K19=""),"",IF(($D9-VLOOKUP('M3'!K19,Tabell1,3,TRUE))&gt;0,-(VLOOKUP(MATCH(ABS($D9-VLOOKUP('M3'!K19,Tabell1,3,TRUE)),Kompvektor2,1),Komptabell,3,TRUE)),VLOOKUP(MATCH(ABS($D9-VLOOKUP('M3'!K19,Tabell1,3,TRUE)),Kompvektor2,1),Komptabell,3,TRUE)))</f>
        <v>-3</v>
      </c>
      <c r="U9" s="33">
        <f>IF(OR('M3'!L19="F",'M3'!L19=""),"",IF(($D9-VLOOKUP('M3'!L19,Tabell1,3,TRUE))&gt;0,-(VLOOKUP(MATCH(ABS($D9-VLOOKUP('M3'!L19,Tabell1,3,TRUE)),Kompvektor2,1),Komptabell,3,TRUE)),VLOOKUP(MATCH(ABS($D9-VLOOKUP('M3'!L19,Tabell1,3,TRUE)),Kompvektor2,1),Komptabell,3,TRUE)))</f>
        <v>1</v>
      </c>
      <c r="V9" s="33">
        <f>IF(OR('M3'!M19="F",'M3'!M19=""),"",IF(($D9-VLOOKUP('M3'!M19,Tabell1,3,TRUE))&gt;0,-(VLOOKUP(MATCH(ABS($D9-VLOOKUP('M3'!M19,Tabell1,3,TRUE)),Kompvektor2,1),Komptabell,3,TRUE)),VLOOKUP(MATCH(ABS($D9-VLOOKUP('M3'!M19,Tabell1,3,TRUE)),Kompvektor2,1),Komptabell,3,TRUE)))</f>
        <v>1</v>
      </c>
      <c r="W9" s="33">
        <f>IF(OR('M3'!F19="",'M3'!F19="F"),"",IF($D9&lt;2200,IF(RIGHT('M3'!F20,1)="1",16+Poäng!O9,IF(RIGHT('M3'!F20,1)="½",0+Poäng!O9,IF(RIGHT('M3'!F20,1)="0",-16+Poäng!O9,0))),IF(RIGHT('M3'!F20,1)="1",16+Poäng!O9,IF(RIGHT('M3'!F20,1)="½",0+Poäng!O9,IF(RIGHT('M3'!F20,1)="0",-16+Poäng!O9,0)))*0.5))</f>
        <v>-20</v>
      </c>
      <c r="X9" s="33">
        <f>IF(OR('M3'!G19="",'M3'!G19="F"),"",IF($D9&lt;2200,IF(RIGHT('M3'!G20,1)="1",16+Poäng!P9,IF(RIGHT('M3'!G20,1)="½",0+Poäng!P9,IF(RIGHT('M3'!G20,1)="0",-16+Poäng!P9,0))),IF(RIGHT('M3'!G20,1)="1",16+Poäng!P9,IF(RIGHT('M3'!G20,1)="½",0+Poäng!P9,IF(RIGHT('M3'!G20,1)="0",-16+Poäng!P9,0)))*0.5))</f>
        <v>-21</v>
      </c>
      <c r="Y9" s="33">
        <f>IF(OR('M3'!H19="",'M3'!H19="F"),"",IF($D9&lt;2200,IF(RIGHT('M3'!H20,1)="1",16+Poäng!Q9,IF(RIGHT('M3'!H20,1)="½",0+Poäng!Q9,IF(RIGHT('M3'!H20,1)="0",-16+Poäng!Q9,0))),IF(RIGHT('M3'!H20,1)="1",16+Poäng!Q9,IF(RIGHT('M3'!H20,1)="½",0+Poäng!Q9,IF(RIGHT('M3'!H20,1)="0",-16+Poäng!Q9,0)))*0.5))</f>
        <v>13</v>
      </c>
      <c r="Z9" s="33">
        <f>IF(OR('M3'!I19="",'M3'!I19="F"),"",IF($D9&lt;2200,IF(RIGHT('M3'!I20,1)="1",16+Poäng!R9,IF(RIGHT('M3'!I20,1)="½",0+Poäng!R9,IF(RIGHT('M3'!I20,1)="0",-16+Poäng!R9,0))),IF(RIGHT('M3'!I20,1)="1",16+Poäng!R9,IF(RIGHT('M3'!I20,1)="½",0+Poäng!R9,IF(RIGHT('M3'!I20,1)="0",-16+Poäng!R9,0)))*0.5))</f>
        <v>19</v>
      </c>
      <c r="AA9" s="33">
        <f>IF(OR('M3'!J19="",'M3'!J19="F"),"",IF($D9&lt;2200,IF(RIGHT('M3'!J20,1)="1",16+Poäng!S9,IF(RIGHT('M3'!J20,1)="½",0+Poäng!S9,IF(RIGHT('M3'!J20,1)="0",-16+Poäng!S9,0))),IF(RIGHT('M3'!J20,1)="1",16+Poäng!S9,IF(RIGHT('M3'!J20,1)="½",0+Poäng!S9,IF(RIGHT('M3'!J20,1)="0",-16+Poäng!S9,0)))*0.5))</f>
        <v>-5</v>
      </c>
      <c r="AB9" s="33">
        <f>IF(OR('M3'!K19="",'M3'!K19="F"),"",IF($D9&lt;2200,IF(RIGHT('M3'!K20,1)="1",16+Poäng!T9,IF(RIGHT('M3'!K20,1)="½",0+Poäng!T9,IF(RIGHT('M3'!K20,1)="0",-16+Poäng!T9,0))),IF(RIGHT('M3'!K20,1)="1",16+Poäng!T9,IF(RIGHT('M3'!K20,1)="½",0+Poäng!T9,IF(RIGHT('M3'!K20,1)="0",-16+Poäng!T9,0)))*0.5))</f>
        <v>-3</v>
      </c>
      <c r="AC9" s="33">
        <f>IF(OR('M3'!L19="",'M3'!L19="F"),"",IF($D9&lt;2200,IF(RIGHT('M3'!L20,1)="1",16+Poäng!U9,IF(RIGHT('M3'!L20,1)="½",0+Poäng!U9,IF(RIGHT('M3'!L20,1)="0",-16+Poäng!U9,0))),IF(RIGHT('M3'!L20,1)="1",16+Poäng!U9,IF(RIGHT('M3'!L20,1)="½",0+Poäng!U9,IF(RIGHT('M3'!L20,1)="0",-16+Poäng!U9,0)))*0.5))</f>
        <v>17</v>
      </c>
      <c r="AD9" s="33">
        <f>IF(OR('M3'!M19="",'M3'!M19="F"),"",IF($D9&lt;2200,IF(RIGHT('M3'!M20,1)="1",16+Poäng!V9,IF(RIGHT('M3'!M20,1)="½",0+Poäng!V9,IF(RIGHT('M3'!M20,1)="0",-16+Poäng!V9,0))),IF(RIGHT('M3'!M20,1)="1",16+Poäng!V9,IF(RIGHT('M3'!M20,1)="½",0+Poäng!V9,IF(RIGHT('M3'!M20,1)="0",-16+Poäng!V9,0)))*0.5))</f>
        <v>1</v>
      </c>
      <c r="AE9" s="32">
        <f t="shared" si="1"/>
        <v>1</v>
      </c>
    </row>
    <row r="10" spans="2:31" ht="12.75">
      <c r="B10" s="30">
        <f>'M3'!B22</f>
        <v>8</v>
      </c>
      <c r="C10" s="30" t="str">
        <f>'M3'!C22</f>
        <v>Demitris Cleanthous</v>
      </c>
      <c r="D10" s="32">
        <f>'M3'!D22</f>
        <v>1767</v>
      </c>
      <c r="E10" s="36">
        <f>'M3'!N22</f>
        <v>5</v>
      </c>
      <c r="F10" s="33">
        <f>IF(OR('M3'!F21="F",ISBLANK('M3'!F21)),0,VLOOKUP('M3'!F21,Tabell1,4,TRUE))</f>
        <v>4.5</v>
      </c>
      <c r="G10" s="33">
        <f>IF(OR('M3'!G21="F",ISBLANK('M3'!G21)),0,VLOOKUP('M3'!G21,Tabell1,4,TRUE))</f>
        <v>5.5</v>
      </c>
      <c r="H10" s="33">
        <f>IF(OR('M3'!H21="F",ISBLANK('M3'!H21)),0,VLOOKUP('M3'!H21,Tabell1,4,TRUE))</f>
        <v>7</v>
      </c>
      <c r="I10" s="33">
        <f>IF(OR('M3'!I21="F",ISBLANK('M3'!I21)),0,VLOOKUP('M3'!I21,Tabell1,4,TRUE))</f>
        <v>3</v>
      </c>
      <c r="J10" s="33">
        <f>IF(OR('M3'!J21="F",ISBLANK('M3'!J21)),0,VLOOKUP('M3'!J21,Tabell1,4,TRUE))</f>
        <v>4</v>
      </c>
      <c r="K10" s="33">
        <f>IF(OR('M3'!K21="F",ISBLANK('M3'!K21)),0,VLOOKUP('M3'!K21,Tabell1,4,TRUE))</f>
        <v>2.5</v>
      </c>
      <c r="L10" s="33">
        <f>IF(OR('M3'!L21="F",ISBLANK('M3'!L21)),0,VLOOKUP('M3'!L21,Tabell1,4,TRUE))</f>
        <v>4.5</v>
      </c>
      <c r="M10" s="33">
        <f>IF(OR('M3'!M21="F",ISBLANK('M3'!M21)),0,VLOOKUP('M3'!M21,Tabell1,4,TRUE))</f>
        <v>5</v>
      </c>
      <c r="N10" s="32">
        <f t="shared" si="0"/>
        <v>33.5</v>
      </c>
      <c r="O10" s="33">
        <f>IF(OR('M3'!F21="F",'M3'!F21=""),"",IF(($D10-VLOOKUP('M3'!F21,Tabell1,3,TRUE))&gt;0,-(VLOOKUP(MATCH(ABS($D10-VLOOKUP('M3'!F21,Tabell1,3,TRUE)),Kompvektor2,1),Komptabell,3,TRUE)),VLOOKUP(MATCH(ABS($D10-VLOOKUP('M3'!F21,Tabell1,3,TRUE)),Kompvektor2,1),Komptabell,3,TRUE)))</f>
        <v>4</v>
      </c>
      <c r="P10" s="33">
        <f>IF(OR('M3'!G21="F",'M3'!G21=""),"",IF(($D10-VLOOKUP('M3'!G21,Tabell1,3,TRUE))&gt;0,-(VLOOKUP(MATCH(ABS($D10-VLOOKUP('M3'!G21,Tabell1,3,TRUE)),Kompvektor2,1),Komptabell,3,TRUE)),VLOOKUP(MATCH(ABS($D10-VLOOKUP('M3'!G21,Tabell1,3,TRUE)),Kompvektor2,1),Komptabell,3,TRUE)))</f>
        <v>5</v>
      </c>
      <c r="Q10" s="33">
        <f>IF(OR('M3'!H21="F",'M3'!H21=""),"",IF(($D10-VLOOKUP('M3'!H21,Tabell1,3,TRUE))&gt;0,-(VLOOKUP(MATCH(ABS($D10-VLOOKUP('M3'!H21,Tabell1,3,TRUE)),Kompvektor2,1),Komptabell,3,TRUE)),VLOOKUP(MATCH(ABS($D10-VLOOKUP('M3'!H21,Tabell1,3,TRUE)),Kompvektor2,1),Komptabell,3,TRUE)))</f>
        <v>5</v>
      </c>
      <c r="R10" s="33">
        <f>IF(OR('M3'!I21="F",'M3'!I21=""),"",IF(($D10-VLOOKUP('M3'!I21,Tabell1,3,TRUE))&gt;0,-(VLOOKUP(MATCH(ABS($D10-VLOOKUP('M3'!I21,Tabell1,3,TRUE)),Kompvektor2,1),Komptabell,3,TRUE)),VLOOKUP(MATCH(ABS($D10-VLOOKUP('M3'!I21,Tabell1,3,TRUE)),Kompvektor2,1),Komptabell,3,TRUE)))</f>
        <v>-1</v>
      </c>
      <c r="S10" s="33">
        <f>IF(OR('M3'!J21="F",'M3'!J21=""),"",IF(($D10-VLOOKUP('M3'!J21,Tabell1,3,TRUE))&gt;0,-(VLOOKUP(MATCH(ABS($D10-VLOOKUP('M3'!J21,Tabell1,3,TRUE)),Kompvektor2,1),Komptabell,3,TRUE)),VLOOKUP(MATCH(ABS($D10-VLOOKUP('M3'!J21,Tabell1,3,TRUE)),Kompvektor2,1),Komptabell,3,TRUE)))</f>
        <v>-1</v>
      </c>
      <c r="T10" s="33">
        <f>IF(OR('M3'!K21="F",'M3'!K21=""),"",IF(($D10-VLOOKUP('M3'!K21,Tabell1,3,TRUE))&gt;0,-(VLOOKUP(MATCH(ABS($D10-VLOOKUP('M3'!K21,Tabell1,3,TRUE)),Kompvektor2,1),Komptabell,3,TRUE)),VLOOKUP(MATCH(ABS($D10-VLOOKUP('M3'!K21,Tabell1,3,TRUE)),Kompvektor2,1),Komptabell,3,TRUE)))</f>
        <v>-1</v>
      </c>
      <c r="U10" s="33">
        <f>IF(OR('M3'!L21="F",'M3'!L21=""),"",IF(($D10-VLOOKUP('M3'!L21,Tabell1,3,TRUE))&gt;0,-(VLOOKUP(MATCH(ABS($D10-VLOOKUP('M3'!L21,Tabell1,3,TRUE)),Kompvektor2,1),Komptabell,3,TRUE)),VLOOKUP(MATCH(ABS($D10-VLOOKUP('M3'!L21,Tabell1,3,TRUE)),Kompvektor2,1),Komptabell,3,TRUE)))</f>
        <v>-2</v>
      </c>
      <c r="V10" s="33">
        <f>IF(OR('M3'!M21="F",'M3'!M21=""),"",IF(($D10-VLOOKUP('M3'!M21,Tabell1,3,TRUE))&gt;0,-(VLOOKUP(MATCH(ABS($D10-VLOOKUP('M3'!M21,Tabell1,3,TRUE)),Kompvektor2,1),Komptabell,3,TRUE)),VLOOKUP(MATCH(ABS($D10-VLOOKUP('M3'!M21,Tabell1,3,TRUE)),Kompvektor2,1),Komptabell,3,TRUE)))</f>
        <v>3</v>
      </c>
      <c r="W10" s="33">
        <f>IF(OR('M3'!F21="",'M3'!F21="F"),"",IF($D10&lt;2200,IF(RIGHT('M3'!F22,1)="1",16+Poäng!O10,IF(RIGHT('M3'!F22,1)="½",0+Poäng!O10,IF(RIGHT('M3'!F22,1)="0",-16+Poäng!O10,0))),IF(RIGHT('M3'!F22,1)="1",16+Poäng!O10,IF(RIGHT('M3'!F22,1)="½",0+Poäng!O10,IF(RIGHT('M3'!F22,1)="0",-16+Poäng!O10,0)))*0.5))</f>
        <v>20</v>
      </c>
      <c r="X10" s="33">
        <f>IF(OR('M3'!G21="",'M3'!G21="F"),"",IF($D10&lt;2200,IF(RIGHT('M3'!G22,1)="1",16+Poäng!P10,IF(RIGHT('M3'!G22,1)="½",0+Poäng!P10,IF(RIGHT('M3'!G22,1)="0",-16+Poäng!P10,0))),IF(RIGHT('M3'!G22,1)="1",16+Poäng!P10,IF(RIGHT('M3'!G22,1)="½",0+Poäng!P10,IF(RIGHT('M3'!G22,1)="0",-16+Poäng!P10,0)))*0.5))</f>
        <v>5</v>
      </c>
      <c r="Y10" s="33">
        <f>IF(OR('M3'!H21="",'M3'!H21="F"),"",IF($D10&lt;2200,IF(RIGHT('M3'!H22,1)="1",16+Poäng!Q10,IF(RIGHT('M3'!H22,1)="½",0+Poäng!Q10,IF(RIGHT('M3'!H22,1)="0",-16+Poäng!Q10,0))),IF(RIGHT('M3'!H22,1)="1",16+Poäng!Q10,IF(RIGHT('M3'!H22,1)="½",0+Poäng!Q10,IF(RIGHT('M3'!H22,1)="0",-16+Poäng!Q10,0)))*0.5))</f>
        <v>-11</v>
      </c>
      <c r="Z10" s="33">
        <f>IF(OR('M3'!I21="",'M3'!I21="F"),"",IF($D10&lt;2200,IF(RIGHT('M3'!I22,1)="1",16+Poäng!R10,IF(RIGHT('M3'!I22,1)="½",0+Poäng!R10,IF(RIGHT('M3'!I22,1)="0",-16+Poäng!R10,0))),IF(RIGHT('M3'!I22,1)="1",16+Poäng!R10,IF(RIGHT('M3'!I22,1)="½",0+Poäng!R10,IF(RIGHT('M3'!I22,1)="0",-16+Poäng!R10,0)))*0.5))</f>
        <v>15</v>
      </c>
      <c r="AA10" s="33">
        <f>IF(OR('M3'!J21="",'M3'!J21="F"),"",IF($D10&lt;2200,IF(RIGHT('M3'!J22,1)="1",16+Poäng!S10,IF(RIGHT('M3'!J22,1)="½",0+Poäng!S10,IF(RIGHT('M3'!J22,1)="0",-16+Poäng!S10,0))),IF(RIGHT('M3'!J22,1)="1",16+Poäng!S10,IF(RIGHT('M3'!J22,1)="½",0+Poäng!S10,IF(RIGHT('M3'!J22,1)="0",-16+Poäng!S10,0)))*0.5))</f>
        <v>-1</v>
      </c>
      <c r="AB10" s="33">
        <f>IF(OR('M3'!K21="",'M3'!K21="F"),"",IF($D10&lt;2200,IF(RIGHT('M3'!K22,1)="1",16+Poäng!T10,IF(RIGHT('M3'!K22,1)="½",0+Poäng!T10,IF(RIGHT('M3'!K22,1)="0",-16+Poäng!T10,0))),IF(RIGHT('M3'!K22,1)="1",16+Poäng!T10,IF(RIGHT('M3'!K22,1)="½",0+Poäng!T10,IF(RIGHT('M3'!K22,1)="0",-16+Poäng!T10,0)))*0.5))</f>
        <v>15</v>
      </c>
      <c r="AC10" s="33">
        <f>IF(OR('M3'!L21="",'M3'!L21="F"),"",IF($D10&lt;2200,IF(RIGHT('M3'!L22,1)="1",16+Poäng!U10,IF(RIGHT('M3'!L22,1)="½",0+Poäng!U10,IF(RIGHT('M3'!L22,1)="0",-16+Poäng!U10,0))),IF(RIGHT('M3'!L22,1)="1",16+Poäng!U10,IF(RIGHT('M3'!L22,1)="½",0+Poäng!U10,IF(RIGHT('M3'!L22,1)="0",-16+Poäng!U10,0)))*0.5))</f>
        <v>14</v>
      </c>
      <c r="AD10" s="33">
        <f>IF(OR('M3'!M21="",'M3'!M21="F"),"",IF($D10&lt;2200,IF(RIGHT('M3'!M22,1)="1",16+Poäng!V10,IF(RIGHT('M3'!M22,1)="½",0+Poäng!V10,IF(RIGHT('M3'!M22,1)="0",-16+Poäng!V10,0))),IF(RIGHT('M3'!M22,1)="1",16+Poäng!V10,IF(RIGHT('M3'!M22,1)="½",0+Poäng!V10,IF(RIGHT('M3'!M22,1)="0",-16+Poäng!V10,0)))*0.5))</f>
        <v>-13</v>
      </c>
      <c r="AE10" s="32">
        <f t="shared" si="1"/>
        <v>44</v>
      </c>
    </row>
    <row r="11" spans="2:31" ht="12.75">
      <c r="B11" s="30">
        <f>'M3'!B24</f>
        <v>9</v>
      </c>
      <c r="C11" s="30" t="str">
        <f>'M3'!C24</f>
        <v>Miomir Filipovic</v>
      </c>
      <c r="D11" s="32">
        <f>'M3'!D24</f>
        <v>1880</v>
      </c>
      <c r="E11" s="36">
        <f>'M3'!N24</f>
        <v>5.5</v>
      </c>
      <c r="F11" s="33">
        <f>IF(OR('M3'!F23="F",ISBLANK('M3'!F23)),0,VLOOKUP('M3'!F23,Tabell1,4,TRUE))</f>
        <v>3</v>
      </c>
      <c r="G11" s="33">
        <f>IF(OR('M3'!G23="F",ISBLANK('M3'!G23)),0,VLOOKUP('M3'!G23,Tabell1,4,TRUE))</f>
        <v>5</v>
      </c>
      <c r="H11" s="33">
        <f>IF(OR('M3'!H23="F",ISBLANK('M3'!H23)),0,VLOOKUP('M3'!H23,Tabell1,4,TRUE))</f>
        <v>5</v>
      </c>
      <c r="I11" s="33">
        <f>IF(OR('M3'!I23="F",ISBLANK('M3'!I23)),0,VLOOKUP('M3'!I23,Tabell1,4,TRUE))</f>
        <v>4.5</v>
      </c>
      <c r="J11" s="33">
        <f>IF(OR('M3'!J23="F",ISBLANK('M3'!J23)),0,VLOOKUP('M3'!J23,Tabell1,4,TRUE))</f>
        <v>7</v>
      </c>
      <c r="K11" s="33">
        <f>IF(OR('M3'!K23="F",ISBLANK('M3'!K23)),0,VLOOKUP('M3'!K23,Tabell1,4,TRUE))</f>
        <v>4</v>
      </c>
      <c r="L11" s="33">
        <f>IF(OR('M3'!L23="F",ISBLANK('M3'!L23)),0,VLOOKUP('M3'!L23,Tabell1,4,TRUE))</f>
        <v>2.5</v>
      </c>
      <c r="M11" s="33">
        <f>IF(OR('M3'!M23="F",ISBLANK('M3'!M23)),0,VLOOKUP('M3'!M23,Tabell1,4,TRUE))</f>
        <v>4.5</v>
      </c>
      <c r="N11" s="32">
        <f t="shared" si="0"/>
        <v>33</v>
      </c>
      <c r="O11" s="33">
        <f>IF(OR('M3'!F23="F",'M3'!F23=""),"",IF(($D11-VLOOKUP('M3'!F23,Tabell1,3,TRUE))&gt;0,-(VLOOKUP(MATCH(ABS($D11-VLOOKUP('M3'!F23,Tabell1,3,TRUE)),Kompvektor2,1),Komptabell,3,TRUE)),VLOOKUP(MATCH(ABS($D11-VLOOKUP('M3'!F23,Tabell1,3,TRUE)),Kompvektor2,1),Komptabell,3,TRUE)))</f>
        <v>-6</v>
      </c>
      <c r="P11" s="33">
        <f>IF(OR('M3'!G23="F",'M3'!G23=""),"",IF(($D11-VLOOKUP('M3'!G23,Tabell1,3,TRUE))&gt;0,-(VLOOKUP(MATCH(ABS($D11-VLOOKUP('M3'!G23,Tabell1,3,TRUE)),Kompvektor2,1),Komptabell,3,TRUE)),VLOOKUP(MATCH(ABS($D11-VLOOKUP('M3'!G23,Tabell1,3,TRUE)),Kompvektor2,1),Komptabell,3,TRUE)))</f>
        <v>-5</v>
      </c>
      <c r="Q11" s="33">
        <f>IF(OR('M3'!H23="F",'M3'!H23=""),"",IF(($D11-VLOOKUP('M3'!H23,Tabell1,3,TRUE))&gt;0,-(VLOOKUP(MATCH(ABS($D11-VLOOKUP('M3'!H23,Tabell1,3,TRUE)),Kompvektor2,1),Komptabell,3,TRUE)),VLOOKUP(MATCH(ABS($D11-VLOOKUP('M3'!H23,Tabell1,3,TRUE)),Kompvektor2,1),Komptabell,3,TRUE)))</f>
        <v>-2</v>
      </c>
      <c r="R11" s="33">
        <f>IF(OR('M3'!I23="F",'M3'!I23=""),"",IF(($D11-VLOOKUP('M3'!I23,Tabell1,3,TRUE))&gt;0,-(VLOOKUP(MATCH(ABS($D11-VLOOKUP('M3'!I23,Tabell1,3,TRUE)),Kompvektor2,1),Komptabell,3,TRUE)),VLOOKUP(MATCH(ABS($D11-VLOOKUP('M3'!I23,Tabell1,3,TRUE)),Kompvektor2,1),Komptabell,3,TRUE)))</f>
        <v>-7</v>
      </c>
      <c r="S11" s="33">
        <f>IF(OR('M3'!J23="F",'M3'!J23=""),"",IF(($D11-VLOOKUP('M3'!J23,Tabell1,3,TRUE))&gt;0,-(VLOOKUP(MATCH(ABS($D11-VLOOKUP('M3'!J23,Tabell1,3,TRUE)),Kompvektor2,1),Komptabell,3,TRUE)),VLOOKUP(MATCH(ABS($D11-VLOOKUP('M3'!J23,Tabell1,3,TRUE)),Kompvektor2,1),Komptabell,3,TRUE)))</f>
        <v>0</v>
      </c>
      <c r="T11" s="33">
        <f>IF(OR('M3'!K23="F",'M3'!K23=""),"",IF(($D11-VLOOKUP('M3'!K23,Tabell1,3,TRUE))&gt;0,-(VLOOKUP(MATCH(ABS($D11-VLOOKUP('M3'!K23,Tabell1,3,TRUE)),Kompvektor2,1),Komptabell,3,TRUE)),VLOOKUP(MATCH(ABS($D11-VLOOKUP('M3'!K23,Tabell1,3,TRUE)),Kompvektor2,1),Komptabell,3,TRUE)))</f>
        <v>-6</v>
      </c>
      <c r="U11" s="33">
        <f>IF(OR('M3'!L23="F",'M3'!L23=""),"",IF(($D11-VLOOKUP('M3'!L23,Tabell1,3,TRUE))&gt;0,-(VLOOKUP(MATCH(ABS($D11-VLOOKUP('M3'!L23,Tabell1,3,TRUE)),Kompvektor2,1),Komptabell,3,TRUE)),VLOOKUP(MATCH(ABS($D11-VLOOKUP('M3'!L23,Tabell1,3,TRUE)),Kompvektor2,1),Komptabell,3,TRUE)))</f>
        <v>-6</v>
      </c>
      <c r="V11" s="33">
        <f>IF(OR('M3'!M23="F",'M3'!M23=""),"",IF(($D11-VLOOKUP('M3'!M23,Tabell1,3,TRUE))&gt;0,-(VLOOKUP(MATCH(ABS($D11-VLOOKUP('M3'!M23,Tabell1,3,TRUE)),Kompvektor2,1),Komptabell,3,TRUE)),VLOOKUP(MATCH(ABS($D11-VLOOKUP('M3'!M23,Tabell1,3,TRUE)),Kompvektor2,1),Komptabell,3,TRUE)))</f>
        <v>-1</v>
      </c>
      <c r="W11" s="33">
        <f>IF(OR('M3'!F23="",'M3'!F23="F"),"",IF($D11&lt;2200,IF(RIGHT('M3'!F24,1)="1",16+Poäng!O11,IF(RIGHT('M3'!F24,1)="½",0+Poäng!O11,IF(RIGHT('M3'!F24,1)="0",-16+Poäng!O11,0))),IF(RIGHT('M3'!F24,1)="1",16+Poäng!O11,IF(RIGHT('M3'!F24,1)="½",0+Poäng!O11,IF(RIGHT('M3'!F24,1)="0",-16+Poäng!O11,0)))*0.5))</f>
        <v>10</v>
      </c>
      <c r="X11" s="33">
        <f>IF(OR('M3'!G23="",'M3'!G23="F"),"",IF($D11&lt;2200,IF(RIGHT('M3'!G24,1)="1",16+Poäng!P11,IF(RIGHT('M3'!G24,1)="½",0+Poäng!P11,IF(RIGHT('M3'!G24,1)="0",-16+Poäng!P11,0))),IF(RIGHT('M3'!G24,1)="1",16+Poäng!P11,IF(RIGHT('M3'!G24,1)="½",0+Poäng!P11,IF(RIGHT('M3'!G24,1)="0",-16+Poäng!P11,0)))*0.5))</f>
        <v>-5</v>
      </c>
      <c r="Y11" s="33">
        <f>IF(OR('M3'!H23="",'M3'!H23="F"),"",IF($D11&lt;2200,IF(RIGHT('M3'!H24,1)="1",16+Poäng!Q11,IF(RIGHT('M3'!H24,1)="½",0+Poäng!Q11,IF(RIGHT('M3'!H24,1)="0",-16+Poäng!Q11,0))),IF(RIGHT('M3'!H24,1)="1",16+Poäng!Q11,IF(RIGHT('M3'!H24,1)="½",0+Poäng!Q11,IF(RIGHT('M3'!H24,1)="0",-16+Poäng!Q11,0)))*0.5))</f>
        <v>-2</v>
      </c>
      <c r="Z11" s="33">
        <f>IF(OR('M3'!I23="",'M3'!I23="F"),"",IF($D11&lt;2200,IF(RIGHT('M3'!I24,1)="1",16+Poäng!R11,IF(RIGHT('M3'!I24,1)="½",0+Poäng!R11,IF(RIGHT('M3'!I24,1)="0",-16+Poäng!R11,0))),IF(RIGHT('M3'!I24,1)="1",16+Poäng!R11,IF(RIGHT('M3'!I24,1)="½",0+Poäng!R11,IF(RIGHT('M3'!I24,1)="0",-16+Poäng!R11,0)))*0.5))</f>
        <v>0</v>
      </c>
      <c r="AA11" s="33">
        <f>IF(OR('M3'!J23="",'M3'!J23="F"),"",IF($D11&lt;2200,IF(RIGHT('M3'!J24,1)="1",16+Poäng!S11,IF(RIGHT('M3'!J24,1)="½",0+Poäng!S11,IF(RIGHT('M3'!J24,1)="0",-16+Poäng!S11,0))),IF(RIGHT('M3'!J24,1)="1",16+Poäng!S11,IF(RIGHT('M3'!J24,1)="½",0+Poäng!S11,IF(RIGHT('M3'!J24,1)="0",-16+Poäng!S11,0)))*0.5))</f>
        <v>-16</v>
      </c>
      <c r="AB11" s="33">
        <f>IF(OR('M3'!K23="",'M3'!K23="F"),"",IF($D11&lt;2200,IF(RIGHT('M3'!K24,1)="1",16+Poäng!T11,IF(RIGHT('M3'!K24,1)="½",0+Poäng!T11,IF(RIGHT('M3'!K24,1)="0",-16+Poäng!T11,0))),IF(RIGHT('M3'!K24,1)="1",16+Poäng!T11,IF(RIGHT('M3'!K24,1)="½",0+Poäng!T11,IF(RIGHT('M3'!K24,1)="0",-16+Poäng!T11,0)))*0.5))</f>
        <v>10</v>
      </c>
      <c r="AC11" s="33">
        <f>IF(OR('M3'!L23="",'M3'!L23="F"),"",IF($D11&lt;2200,IF(RIGHT('M3'!L24,1)="1",16+Poäng!U11,IF(RIGHT('M3'!L24,1)="½",0+Poäng!U11,IF(RIGHT('M3'!L24,1)="0",-16+Poäng!U11,0))),IF(RIGHT('M3'!L24,1)="1",16+Poäng!U11,IF(RIGHT('M3'!L24,1)="½",0+Poäng!U11,IF(RIGHT('M3'!L24,1)="0",-16+Poäng!U11,0)))*0.5))</f>
        <v>10</v>
      </c>
      <c r="AD11" s="33">
        <f>IF(OR('M3'!M23="",'M3'!M23="F"),"",IF($D11&lt;2200,IF(RIGHT('M3'!M24,1)="1",16+Poäng!V11,IF(RIGHT('M3'!M24,1)="½",0+Poäng!V11,IF(RIGHT('M3'!M24,1)="0",-16+Poäng!V11,0))),IF(RIGHT('M3'!M24,1)="1",16+Poäng!V11,IF(RIGHT('M3'!M24,1)="½",0+Poäng!V11,IF(RIGHT('M3'!M24,1)="0",-16+Poäng!V11,0)))*0.5))</f>
        <v>-1</v>
      </c>
      <c r="AE11" s="32">
        <f t="shared" si="1"/>
        <v>6</v>
      </c>
    </row>
    <row r="12" spans="2:31" ht="12.75">
      <c r="B12" s="30">
        <f>'M3'!B26</f>
        <v>10</v>
      </c>
      <c r="C12" s="30" t="str">
        <f>'M3'!C26</f>
        <v>Albert Krzymowski</v>
      </c>
      <c r="D12" s="32">
        <f>'M3'!D26</f>
        <v>1753</v>
      </c>
      <c r="E12" s="36">
        <f>'M3'!N26</f>
        <v>3</v>
      </c>
      <c r="F12" s="33">
        <f>IF(OR('M3'!F25="F",ISBLANK('M3'!F25)),0,VLOOKUP('M3'!F25,Tabell1,4,TRUE))</f>
        <v>5.5</v>
      </c>
      <c r="G12" s="33">
        <f>IF(OR('M3'!G25="F",ISBLANK('M3'!G25)),0,VLOOKUP('M3'!G25,Tabell1,4,TRUE))</f>
        <v>4.5</v>
      </c>
      <c r="H12" s="33">
        <f>IF(OR('M3'!H25="F",ISBLANK('M3'!H25)),0,VLOOKUP('M3'!H25,Tabell1,4,TRUE))</f>
        <v>4</v>
      </c>
      <c r="I12" s="33">
        <f>IF(OR('M3'!I25="F",ISBLANK('M3'!I25)),0,VLOOKUP('M3'!I25,Tabell1,4,TRUE))</f>
        <v>5</v>
      </c>
      <c r="J12" s="33">
        <f>IF(OR('M3'!J25="F",ISBLANK('M3'!J25)),0,VLOOKUP('M3'!J25,Tabell1,4,TRUE))</f>
        <v>2</v>
      </c>
      <c r="K12" s="33">
        <f>IF(OR('M3'!K25="F",ISBLANK('M3'!K25)),0,VLOOKUP('M3'!K25,Tabell1,4,TRUE))</f>
        <v>2.5</v>
      </c>
      <c r="L12" s="33">
        <f>IF(OR('M3'!L25="F",ISBLANK('M3'!L25)),0,VLOOKUP('M3'!L25,Tabell1,4,TRUE))</f>
        <v>2.5</v>
      </c>
      <c r="M12" s="33">
        <f>IF(OR('M3'!M25="F",ISBLANK('M3'!M25)),0,VLOOKUP('M3'!M25,Tabell1,4,TRUE))</f>
        <v>2.5</v>
      </c>
      <c r="N12" s="32">
        <f t="shared" si="0"/>
        <v>26.5</v>
      </c>
      <c r="O12" s="33">
        <f>IF(OR('M3'!F25="F",'M3'!F25=""),"",IF(($D12-VLOOKUP('M3'!F25,Tabell1,3,TRUE))&gt;0,-(VLOOKUP(MATCH(ABS($D12-VLOOKUP('M3'!F25,Tabell1,3,TRUE)),Kompvektor2,1),Komptabell,3,TRUE)),VLOOKUP(MATCH(ABS($D12-VLOOKUP('M3'!F25,Tabell1,3,TRUE)),Kompvektor2,1),Komptabell,3,TRUE)))</f>
        <v>6</v>
      </c>
      <c r="P12" s="33">
        <f>IF(OR('M3'!G25="F",'M3'!G25=""),"",IF(($D12-VLOOKUP('M3'!G25,Tabell1,3,TRUE))&gt;0,-(VLOOKUP(MATCH(ABS($D12-VLOOKUP('M3'!G25,Tabell1,3,TRUE)),Kompvektor2,1),Komptabell,3,TRUE)),VLOOKUP(MATCH(ABS($D12-VLOOKUP('M3'!G25,Tabell1,3,TRUE)),Kompvektor2,1),Komptabell,3,TRUE)))</f>
        <v>5</v>
      </c>
      <c r="Q12" s="33">
        <f>IF(OR('M3'!H25="F",'M3'!H25=""),"",IF(($D12-VLOOKUP('M3'!H25,Tabell1,3,TRUE))&gt;0,-(VLOOKUP(MATCH(ABS($D12-VLOOKUP('M3'!H25,Tabell1,3,TRUE)),Kompvektor2,1),Komptabell,3,TRUE)),VLOOKUP(MATCH(ABS($D12-VLOOKUP('M3'!H25,Tabell1,3,TRUE)),Kompvektor2,1),Komptabell,3,TRUE)))</f>
        <v>-1</v>
      </c>
      <c r="R12" s="33">
        <f>IF(OR('M3'!I25="F",'M3'!I25=""),"",IF(($D12-VLOOKUP('M3'!I25,Tabell1,3,TRUE))&gt;0,-(VLOOKUP(MATCH(ABS($D12-VLOOKUP('M3'!I25,Tabell1,3,TRUE)),Kompvektor2,1),Komptabell,3,TRUE)),VLOOKUP(MATCH(ABS($D12-VLOOKUP('M3'!I25,Tabell1,3,TRUE)),Kompvektor2,1),Komptabell,3,TRUE)))</f>
        <v>1</v>
      </c>
      <c r="S12" s="33">
        <f>IF(OR('M3'!J25="F",'M3'!J25=""),"",IF(($D12-VLOOKUP('M3'!J25,Tabell1,3,TRUE))&gt;0,-(VLOOKUP(MATCH(ABS($D12-VLOOKUP('M3'!J25,Tabell1,3,TRUE)),Kompvektor2,1),Komptabell,3,TRUE)),VLOOKUP(MATCH(ABS($D12-VLOOKUP('M3'!J25,Tabell1,3,TRUE)),Kompvektor2,1),Komptabell,3,TRUE)))</f>
        <v>2</v>
      </c>
      <c r="T12" s="33">
        <f>IF(OR('M3'!K25="F",'M3'!K25=""),"",IF(($D12-VLOOKUP('M3'!K25,Tabell1,3,TRUE))&gt;0,-(VLOOKUP(MATCH(ABS($D12-VLOOKUP('M3'!K25,Tabell1,3,TRUE)),Kompvektor2,1),Komptabell,3,TRUE)),VLOOKUP(MATCH(ABS($D12-VLOOKUP('M3'!K25,Tabell1,3,TRUE)),Kompvektor2,1),Komptabell,3,TRUE)))</f>
        <v>7</v>
      </c>
      <c r="U12" s="33">
        <f>IF(OR('M3'!L25="F",'M3'!L25=""),"",IF(($D12-VLOOKUP('M3'!L25,Tabell1,3,TRUE))&gt;0,-(VLOOKUP(MATCH(ABS($D12-VLOOKUP('M3'!L25,Tabell1,3,TRUE)),Kompvektor2,1),Komptabell,3,TRUE)),VLOOKUP(MATCH(ABS($D12-VLOOKUP('M3'!L25,Tabell1,3,TRUE)),Kompvektor2,1),Komptabell,3,TRUE)))</f>
        <v>2</v>
      </c>
      <c r="V12" s="33">
        <f>IF(OR('M3'!M25="F",'M3'!M25=""),"",IF(($D12-VLOOKUP('M3'!M25,Tabell1,3,TRUE))&gt;0,-(VLOOKUP(MATCH(ABS($D12-VLOOKUP('M3'!M25,Tabell1,3,TRUE)),Kompvektor2,1),Komptabell,3,TRUE)),VLOOKUP(MATCH(ABS($D12-VLOOKUP('M3'!M25,Tabell1,3,TRUE)),Kompvektor2,1),Komptabell,3,TRUE)))</f>
        <v>0</v>
      </c>
      <c r="W12" s="33">
        <f>IF(OR('M3'!F25="",'M3'!F25="F"),"",IF($D12&lt;2200,IF(RIGHT('M3'!F26,1)="1",16+Poäng!O12,IF(RIGHT('M3'!F26,1)="½",0+Poäng!O12,IF(RIGHT('M3'!F26,1)="0",-16+Poäng!O12,0))),IF(RIGHT('M3'!F26,1)="1",16+Poäng!O12,IF(RIGHT('M3'!F26,1)="½",0+Poäng!O12,IF(RIGHT('M3'!F26,1)="0",-16+Poäng!O12,0)))*0.5))</f>
        <v>-10</v>
      </c>
      <c r="X12" s="33">
        <f>IF(OR('M3'!G25="",'M3'!G25="F"),"",IF($D12&lt;2200,IF(RIGHT('M3'!G26,1)="1",16+Poäng!P12,IF(RIGHT('M3'!G26,1)="½",0+Poäng!P12,IF(RIGHT('M3'!G26,1)="0",-16+Poäng!P12,0))),IF(RIGHT('M3'!G26,1)="1",16+Poäng!P12,IF(RIGHT('M3'!G26,1)="½",0+Poäng!P12,IF(RIGHT('M3'!G26,1)="0",-16+Poäng!P12,0)))*0.5))</f>
        <v>21</v>
      </c>
      <c r="Y12" s="33">
        <f>IF(OR('M3'!H25="",'M3'!H25="F"),"",IF($D12&lt;2200,IF(RIGHT('M3'!H26,1)="1",16+Poäng!Q12,IF(RIGHT('M3'!H26,1)="½",0+Poäng!Q12,IF(RIGHT('M3'!H26,1)="0",-16+Poäng!Q12,0))),IF(RIGHT('M3'!H26,1)="1",16+Poäng!Q12,IF(RIGHT('M3'!H26,1)="½",0+Poäng!Q12,IF(RIGHT('M3'!H26,1)="0",-16+Poäng!Q12,0)))*0.5))</f>
        <v>-17</v>
      </c>
      <c r="Z12" s="33">
        <f>IF(OR('M3'!I25="",'M3'!I25="F"),"",IF($D12&lt;2200,IF(RIGHT('M3'!I26,1)="1",16+Poäng!R12,IF(RIGHT('M3'!I26,1)="½",0+Poäng!R12,IF(RIGHT('M3'!I26,1)="0",-16+Poäng!R12,0))),IF(RIGHT('M3'!I26,1)="1",16+Poäng!R12,IF(RIGHT('M3'!I26,1)="½",0+Poäng!R12,IF(RIGHT('M3'!I26,1)="0",-16+Poäng!R12,0)))*0.5))</f>
        <v>-15</v>
      </c>
      <c r="AA12" s="33">
        <f>IF(OR('M3'!J25="",'M3'!J25="F"),"",IF($D12&lt;2200,IF(RIGHT('M3'!J26,1)="1",16+Poäng!S12,IF(RIGHT('M3'!J26,1)="½",0+Poäng!S12,IF(RIGHT('M3'!J26,1)="0",-16+Poäng!S12,0))),IF(RIGHT('M3'!J26,1)="1",16+Poäng!S12,IF(RIGHT('M3'!J26,1)="½",0+Poäng!S12,IF(RIGHT('M3'!J26,1)="0",-16+Poäng!S12,0)))*0.5))</f>
        <v>18</v>
      </c>
      <c r="AB12" s="33">
        <f>IF(OR('M3'!K25="",'M3'!K25="F"),"",IF($D12&lt;2200,IF(RIGHT('M3'!K26,1)="1",16+Poäng!T12,IF(RIGHT('M3'!K26,1)="½",0+Poäng!T12,IF(RIGHT('M3'!K26,1)="0",-16+Poäng!T12,0))),IF(RIGHT('M3'!K26,1)="1",16+Poäng!T12,IF(RIGHT('M3'!K26,1)="½",0+Poäng!T12,IF(RIGHT('M3'!K26,1)="0",-16+Poäng!T12,0)))*0.5))</f>
        <v>-9</v>
      </c>
      <c r="AC12" s="33">
        <f>IF(OR('M3'!L25="",'M3'!L25="F"),"",IF($D12&lt;2200,IF(RIGHT('M3'!L26,1)="1",16+Poäng!U12,IF(RIGHT('M3'!L26,1)="½",0+Poäng!U12,IF(RIGHT('M3'!L26,1)="0",-16+Poäng!U12,0))),IF(RIGHT('M3'!L26,1)="1",16+Poäng!U12,IF(RIGHT('M3'!L26,1)="½",0+Poäng!U12,IF(RIGHT('M3'!L26,1)="0",-16+Poäng!U12,0)))*0.5))</f>
        <v>-14</v>
      </c>
      <c r="AD12" s="33">
        <f>IF(OR('M3'!M25="",'M3'!M25="F"),"",IF($D12&lt;2200,IF(RIGHT('M3'!M26,1)="1",16+Poäng!V12,IF(RIGHT('M3'!M26,1)="½",0+Poäng!V12,IF(RIGHT('M3'!M26,1)="0",-16+Poäng!V12,0))),IF(RIGHT('M3'!M26,1)="1",16+Poäng!V12,IF(RIGHT('M3'!M26,1)="½",0+Poäng!V12,IF(RIGHT('M3'!M26,1)="0",-16+Poäng!V12,0)))*0.5))</f>
        <v>0</v>
      </c>
      <c r="AE12" s="32">
        <f t="shared" si="1"/>
        <v>-26</v>
      </c>
    </row>
    <row r="13" spans="2:31" ht="12.75">
      <c r="B13" s="30">
        <f>'M3'!B28</f>
        <v>11</v>
      </c>
      <c r="C13" s="30" t="str">
        <f>'M3'!C28</f>
        <v>Daniel Gullberg</v>
      </c>
      <c r="D13" s="32">
        <f>'M3'!D28</f>
        <v>1744</v>
      </c>
      <c r="E13" s="36">
        <f>'M3'!N28</f>
        <v>2.5</v>
      </c>
      <c r="F13" s="33">
        <f>IF(OR('M3'!F27="F",ISBLANK('M3'!F27)),0,VLOOKUP('M3'!F27,Tabell1,4,TRUE))</f>
        <v>2.5</v>
      </c>
      <c r="G13" s="33">
        <f>IF(OR('M3'!G27="F",ISBLANK('M3'!G27)),0,VLOOKUP('M3'!G27,Tabell1,4,TRUE))</f>
        <v>2</v>
      </c>
      <c r="H13" s="33">
        <f>IF(OR('M3'!H27="F",ISBLANK('M3'!H27)),0,VLOOKUP('M3'!H27,Tabell1,4,TRUE))</f>
        <v>4.5</v>
      </c>
      <c r="I13" s="33">
        <f>IF(OR('M3'!I27="F",ISBLANK('M3'!I27)),0,VLOOKUP('M3'!I27,Tabell1,4,TRUE))</f>
        <v>7</v>
      </c>
      <c r="J13" s="33">
        <f>IF(OR('M3'!J27="F",ISBLANK('M3'!J27)),0,VLOOKUP('M3'!J27,Tabell1,4,TRUE))</f>
        <v>4.5</v>
      </c>
      <c r="K13" s="33">
        <f>IF(OR('M3'!K27="F",ISBLANK('M3'!K27)),0,VLOOKUP('M3'!K27,Tabell1,4,TRUE))</f>
        <v>5</v>
      </c>
      <c r="L13" s="33">
        <f>IF(OR('M3'!L27="F",ISBLANK('M3'!L27)),0,VLOOKUP('M3'!L27,Tabell1,4,TRUE))</f>
        <v>5.5</v>
      </c>
      <c r="M13" s="33">
        <f>IF(OR('M3'!M27="F",ISBLANK('M3'!M27)),0,VLOOKUP('M3'!M27,Tabell1,4,TRUE))</f>
        <v>3</v>
      </c>
      <c r="N13" s="32">
        <f t="shared" si="0"/>
        <v>32</v>
      </c>
      <c r="O13" s="33">
        <f>IF(OR('M3'!F27="F",'M3'!F27=""),"",IF(($D13-VLOOKUP('M3'!F27,Tabell1,3,TRUE))&gt;0,-(VLOOKUP(MATCH(ABS($D13-VLOOKUP('M3'!F27,Tabell1,3,TRUE)),Kompvektor2,1),Komptabell,3,TRUE)),VLOOKUP(MATCH(ABS($D13-VLOOKUP('M3'!F27,Tabell1,3,TRUE)),Kompvektor2,1),Komptabell,3,TRUE)))</f>
        <v>2</v>
      </c>
      <c r="P13" s="33">
        <f>IF(OR('M3'!G27="F",'M3'!G27=""),"",IF(($D13-VLOOKUP('M3'!G27,Tabell1,3,TRUE))&gt;0,-(VLOOKUP(MATCH(ABS($D13-VLOOKUP('M3'!G27,Tabell1,3,TRUE)),Kompvektor2,1),Komptabell,3,TRUE)),VLOOKUP(MATCH(ABS($D13-VLOOKUP('M3'!G27,Tabell1,3,TRUE)),Kompvektor2,1),Komptabell,3,TRUE)))</f>
        <v>2</v>
      </c>
      <c r="Q13" s="33">
        <f>IF(OR('M3'!H27="F",'M3'!H27=""),"",IF(($D13-VLOOKUP('M3'!H27,Tabell1,3,TRUE))&gt;0,-(VLOOKUP(MATCH(ABS($D13-VLOOKUP('M3'!H27,Tabell1,3,TRUE)),Kompvektor2,1),Komptabell,3,TRUE)),VLOOKUP(MATCH(ABS($D13-VLOOKUP('M3'!H27,Tabell1,3,TRUE)),Kompvektor2,1),Komptabell,3,TRUE)))</f>
        <v>-1</v>
      </c>
      <c r="R13" s="33">
        <f>IF(OR('M3'!I27="F",'M3'!I27=""),"",IF(($D13-VLOOKUP('M3'!I27,Tabell1,3,TRUE))&gt;0,-(VLOOKUP(MATCH(ABS($D13-VLOOKUP('M3'!I27,Tabell1,3,TRUE)),Kompvektor2,1),Komptabell,3,TRUE)),VLOOKUP(MATCH(ABS($D13-VLOOKUP('M3'!I27,Tabell1,3,TRUE)),Kompvektor2,1),Komptabell,3,TRUE)))</f>
        <v>6</v>
      </c>
      <c r="S13" s="33">
        <f>IF(OR('M3'!J27="F",'M3'!J27=""),"",IF(($D13-VLOOKUP('M3'!J27,Tabell1,3,TRUE))&gt;0,-(VLOOKUP(MATCH(ABS($D13-VLOOKUP('M3'!J27,Tabell1,3,TRUE)),Kompvektor2,1),Komptabell,3,TRUE)),VLOOKUP(MATCH(ABS($D13-VLOOKUP('M3'!J27,Tabell1,3,TRUE)),Kompvektor2,1),Komptabell,3,TRUE)))</f>
        <v>5</v>
      </c>
      <c r="T13" s="33">
        <f>IF(OR('M3'!K27="F",'M3'!K27=""),"",IF(($D13-VLOOKUP('M3'!K27,Tabell1,3,TRUE))&gt;0,-(VLOOKUP(MATCH(ABS($D13-VLOOKUP('M3'!K27,Tabell1,3,TRUE)),Kompvektor2,1),Komptabell,3,TRUE)),VLOOKUP(MATCH(ABS($D13-VLOOKUP('M3'!K27,Tabell1,3,TRUE)),Kompvektor2,1),Komptabell,3,TRUE)))</f>
        <v>1</v>
      </c>
      <c r="U13" s="33">
        <f>IF(OR('M3'!L27="F",'M3'!L27=""),"",IF(($D13-VLOOKUP('M3'!L27,Tabell1,3,TRUE))&gt;0,-(VLOOKUP(MATCH(ABS($D13-VLOOKUP('M3'!L27,Tabell1,3,TRUE)),Kompvektor2,1),Komptabell,3,TRUE)),VLOOKUP(MATCH(ABS($D13-VLOOKUP('M3'!L27,Tabell1,3,TRUE)),Kompvektor2,1),Komptabell,3,TRUE)))</f>
        <v>6</v>
      </c>
      <c r="V13" s="33">
        <f>IF(OR('M3'!M27="F",'M3'!M27=""),"",IF(($D13-VLOOKUP('M3'!M27,Tabell1,3,TRUE))&gt;0,-(VLOOKUP(MATCH(ABS($D13-VLOOKUP('M3'!M27,Tabell1,3,TRUE)),Kompvektor2,1),Komptabell,3,TRUE)),VLOOKUP(MATCH(ABS($D13-VLOOKUP('M3'!M27,Tabell1,3,TRUE)),Kompvektor2,1),Komptabell,3,TRUE)))</f>
        <v>0</v>
      </c>
      <c r="W13" s="33">
        <f>IF(OR('M3'!F27="",'M3'!F27="F"),"",IF($D13&lt;2200,IF(RIGHT('M3'!F28,1)="1",16+Poäng!O13,IF(RIGHT('M3'!F28,1)="½",0+Poäng!O13,IF(RIGHT('M3'!F28,1)="0",-16+Poäng!O13,0))),IF(RIGHT('M3'!F28,1)="1",16+Poäng!O13,IF(RIGHT('M3'!F28,1)="½",0+Poäng!O13,IF(RIGHT('M3'!F28,1)="0",-16+Poäng!O13,0)))*0.5))</f>
        <v>18</v>
      </c>
      <c r="X13" s="33">
        <f>IF(OR('M3'!G27="",'M3'!G27="F"),"",IF($D13&lt;2200,IF(RIGHT('M3'!G28,1)="1",16+Poäng!P13,IF(RIGHT('M3'!G28,1)="½",0+Poäng!P13,IF(RIGHT('M3'!G28,1)="0",-16+Poäng!P13,0))),IF(RIGHT('M3'!G28,1)="1",16+Poäng!P13,IF(RIGHT('M3'!G28,1)="½",0+Poäng!P13,IF(RIGHT('M3'!G28,1)="0",-16+Poäng!P13,0)))*0.5))</f>
        <v>18</v>
      </c>
      <c r="Y13" s="33">
        <f>IF(OR('M3'!H27="",'M3'!H27="F"),"",IF($D13&lt;2200,IF(RIGHT('M3'!H28,1)="1",16+Poäng!Q13,IF(RIGHT('M3'!H28,1)="½",0+Poäng!Q13,IF(RIGHT('M3'!H28,1)="0",-16+Poäng!Q13,0))),IF(RIGHT('M3'!H28,1)="1",16+Poäng!Q13,IF(RIGHT('M3'!H28,1)="½",0+Poäng!Q13,IF(RIGHT('M3'!H28,1)="0",-16+Poäng!Q13,0)))*0.5))</f>
        <v>-17</v>
      </c>
      <c r="Z13" s="33">
        <f>IF(OR('M3'!I27="",'M3'!I27="F"),"",IF($D13&lt;2200,IF(RIGHT('M3'!I28,1)="1",16+Poäng!R13,IF(RIGHT('M3'!I28,1)="½",0+Poäng!R13,IF(RIGHT('M3'!I28,1)="0",-16+Poäng!R13,0))),IF(RIGHT('M3'!I28,1)="1",16+Poäng!R13,IF(RIGHT('M3'!I28,1)="½",0+Poäng!R13,IF(RIGHT('M3'!I28,1)="0",-16+Poäng!R13,0)))*0.5))</f>
        <v>-10</v>
      </c>
      <c r="AA13" s="33">
        <f>IF(OR('M3'!J27="",'M3'!J27="F"),"",IF($D13&lt;2200,IF(RIGHT('M3'!J28,1)="1",16+Poäng!S13,IF(RIGHT('M3'!J28,1)="½",0+Poäng!S13,IF(RIGHT('M3'!J28,1)="0",-16+Poäng!S13,0))),IF(RIGHT('M3'!J28,1)="1",16+Poäng!S13,IF(RIGHT('M3'!J28,1)="½",0+Poäng!S13,IF(RIGHT('M3'!J28,1)="0",-16+Poäng!S13,0)))*0.5))</f>
        <v>5</v>
      </c>
      <c r="AB13" s="33">
        <f>IF(OR('M3'!K27="",'M3'!K27="F"),"",IF($D13&lt;2200,IF(RIGHT('M3'!K28,1)="1",16+Poäng!T13,IF(RIGHT('M3'!K28,1)="½",0+Poäng!T13,IF(RIGHT('M3'!K28,1)="0",-16+Poäng!T13,0))),IF(RIGHT('M3'!K28,1)="1",16+Poäng!T13,IF(RIGHT('M3'!K28,1)="½",0+Poäng!T13,IF(RIGHT('M3'!K28,1)="0",-16+Poäng!T13,0)))*0.5))</f>
        <v>-15</v>
      </c>
      <c r="AC13" s="33">
        <f>IF(OR('M3'!L27="",'M3'!L27="F"),"",IF($D13&lt;2200,IF(RIGHT('M3'!L28,1)="1",16+Poäng!U13,IF(RIGHT('M3'!L28,1)="½",0+Poäng!U13,IF(RIGHT('M3'!L28,1)="0",-16+Poäng!U13,0))),IF(RIGHT('M3'!L28,1)="1",16+Poäng!U13,IF(RIGHT('M3'!L28,1)="½",0+Poäng!U13,IF(RIGHT('M3'!L28,1)="0",-16+Poäng!U13,0)))*0.5))</f>
        <v>-10</v>
      </c>
      <c r="AD13" s="33">
        <f>IF(OR('M3'!M27="",'M3'!M27="F"),"",IF($D13&lt;2200,IF(RIGHT('M3'!M28,1)="1",16+Poäng!V13,IF(RIGHT('M3'!M28,1)="½",0+Poäng!V13,IF(RIGHT('M3'!M28,1)="0",-16+Poäng!V13,0))),IF(RIGHT('M3'!M28,1)="1",16+Poäng!V13,IF(RIGHT('M3'!M28,1)="½",0+Poäng!V13,IF(RIGHT('M3'!M28,1)="0",-16+Poäng!V13,0)))*0.5))</f>
        <v>0</v>
      </c>
      <c r="AE13" s="32">
        <f t="shared" si="1"/>
        <v>-11</v>
      </c>
    </row>
    <row r="14" spans="2:31" ht="12.75">
      <c r="B14" s="30">
        <f>'M3'!B30</f>
        <v>12</v>
      </c>
      <c r="C14" s="30" t="str">
        <f>'M3'!C30</f>
        <v>Peter Svensson</v>
      </c>
      <c r="D14" s="32">
        <f>'M3'!D30</f>
        <v>1800</v>
      </c>
      <c r="E14" s="36">
        <f>'M3'!N30</f>
        <v>2.5</v>
      </c>
      <c r="F14" s="33">
        <f>IF(OR('M3'!F29="F",ISBLANK('M3'!F29)),0,VLOOKUP('M3'!F29,Tabell1,4,TRUE))</f>
        <v>2.5</v>
      </c>
      <c r="G14" s="33">
        <f>IF(OR('M3'!G29="F",ISBLANK('M3'!G29)),0,VLOOKUP('M3'!G29,Tabell1,4,TRUE))</f>
        <v>5</v>
      </c>
      <c r="H14" s="33">
        <f>IF(OR('M3'!H29="F",ISBLANK('M3'!H29)),0,VLOOKUP('M3'!H29,Tabell1,4,TRUE))</f>
        <v>4.5</v>
      </c>
      <c r="I14" s="33">
        <f>IF(OR('M3'!I29="F",ISBLANK('M3'!I29)),0,VLOOKUP('M3'!I29,Tabell1,4,TRUE))</f>
        <v>2</v>
      </c>
      <c r="J14" s="33">
        <f>IF(OR('M3'!J29="F",ISBLANK('M3'!J29)),0,VLOOKUP('M3'!J29,Tabell1,4,TRUE))</f>
        <v>2.5</v>
      </c>
      <c r="K14" s="33">
        <f>IF(OR('M3'!K29="F",ISBLANK('M3'!K29)),0,VLOOKUP('M3'!K29,Tabell1,4,TRUE))</f>
        <v>4.5</v>
      </c>
      <c r="L14" s="33">
        <f>IF(OR('M3'!L29="F",ISBLANK('M3'!L29)),0,VLOOKUP('M3'!L29,Tabell1,4,TRUE))</f>
        <v>3</v>
      </c>
      <c r="M14" s="33">
        <f>IF(OR('M3'!M29="F",ISBLANK('M3'!M29)),0,VLOOKUP('M3'!M29,Tabell1,4,TRUE))</f>
        <v>4</v>
      </c>
      <c r="N14" s="32">
        <f t="shared" si="0"/>
        <v>26</v>
      </c>
      <c r="O14" s="33">
        <f>IF(OR('M3'!F29="F",'M3'!F29=""),"",IF(($D14-VLOOKUP('M3'!F29,Tabell1,3,TRUE))&gt;0,-(VLOOKUP(MATCH(ABS($D14-VLOOKUP('M3'!F29,Tabell1,3,TRUE)),Kompvektor2,1),Komptabell,3,TRUE)),VLOOKUP(MATCH(ABS($D14-VLOOKUP('M3'!F29,Tabell1,3,TRUE)),Kompvektor2,1),Komptabell,3,TRUE)))</f>
        <v>-2</v>
      </c>
      <c r="P14" s="33">
        <f>IF(OR('M3'!G29="F",'M3'!G29=""),"",IF(($D14-VLOOKUP('M3'!G29,Tabell1,3,TRUE))&gt;0,-(VLOOKUP(MATCH(ABS($D14-VLOOKUP('M3'!G29,Tabell1,3,TRUE)),Kompvektor2,1),Komptabell,3,TRUE)),VLOOKUP(MATCH(ABS($D14-VLOOKUP('M3'!G29,Tabell1,3,TRUE)),Kompvektor2,1),Komptabell,3,TRUE)))</f>
        <v>2</v>
      </c>
      <c r="Q14" s="33">
        <f>IF(OR('M3'!H29="F",'M3'!H29=""),"",IF(($D14-VLOOKUP('M3'!H29,Tabell1,3,TRUE))&gt;0,-(VLOOKUP(MATCH(ABS($D14-VLOOKUP('M3'!H29,Tabell1,3,TRUE)),Kompvektor2,1),Komptabell,3,TRUE)),VLOOKUP(MATCH(ABS($D14-VLOOKUP('M3'!H29,Tabell1,3,TRUE)),Kompvektor2,1),Komptabell,3,TRUE)))</f>
        <v>3</v>
      </c>
      <c r="R14" s="33">
        <f>IF(OR('M3'!I29="F",'M3'!I29=""),"",IF(($D14-VLOOKUP('M3'!I29,Tabell1,3,TRUE))&gt;0,-(VLOOKUP(MATCH(ABS($D14-VLOOKUP('M3'!I29,Tabell1,3,TRUE)),Kompvektor2,1),Komptabell,3,TRUE)),VLOOKUP(MATCH(ABS($D14-VLOOKUP('M3'!I29,Tabell1,3,TRUE)),Kompvektor2,1),Komptabell,3,TRUE)))</f>
        <v>0</v>
      </c>
      <c r="S14" s="33">
        <f>IF(OR('M3'!J29="F",'M3'!J29=""),"",IF(($D14-VLOOKUP('M3'!J29,Tabell1,3,TRUE))&gt;0,-(VLOOKUP(MATCH(ABS($D14-VLOOKUP('M3'!J29,Tabell1,3,TRUE)),Kompvektor2,1),Komptabell,3,TRUE)),VLOOKUP(MATCH(ABS($D14-VLOOKUP('M3'!J29,Tabell1,3,TRUE)),Kompvektor2,1),Komptabell,3,TRUE)))</f>
        <v>5</v>
      </c>
      <c r="T14" s="33">
        <f>IF(OR('M3'!K29="F",'M3'!K29=""),"",IF(($D14-VLOOKUP('M3'!K29,Tabell1,3,TRUE))&gt;0,-(VLOOKUP(MATCH(ABS($D14-VLOOKUP('M3'!K29,Tabell1,3,TRUE)),Kompvektor2,1),Komptabell,3,TRUE)),VLOOKUP(MATCH(ABS($D14-VLOOKUP('M3'!K29,Tabell1,3,TRUE)),Kompvektor2,1),Komptabell,3,TRUE)))</f>
        <v>-4</v>
      </c>
      <c r="U14" s="33">
        <f>IF(OR('M3'!L29="F",'M3'!L29=""),"",IF(($D14-VLOOKUP('M3'!L29,Tabell1,3,TRUE))&gt;0,-(VLOOKUP(MATCH(ABS($D14-VLOOKUP('M3'!L29,Tabell1,3,TRUE)),Kompvektor2,1),Komptabell,3,TRUE)),VLOOKUP(MATCH(ABS($D14-VLOOKUP('M3'!L29,Tabell1,3,TRUE)),Kompvektor2,1),Komptabell,3,TRUE)))</f>
        <v>-2</v>
      </c>
      <c r="V14" s="33">
        <f>IF(OR('M3'!M29="F",'M3'!M29=""),"",IF(($D14-VLOOKUP('M3'!M29,Tabell1,3,TRUE))&gt;0,-(VLOOKUP(MATCH(ABS($D14-VLOOKUP('M3'!M29,Tabell1,3,TRUE)),Kompvektor2,1),Komptabell,3,TRUE)),VLOOKUP(MATCH(ABS($D14-VLOOKUP('M3'!M29,Tabell1,3,TRUE)),Kompvektor2,1),Komptabell,3,TRUE)))</f>
        <v>-3</v>
      </c>
      <c r="W14" s="33">
        <f>IF(OR('M3'!F29="",'M3'!F29="F"),"",IF($D14&lt;2200,IF(RIGHT('M3'!F30,1)="1",16+Poäng!O14,IF(RIGHT('M3'!F30,1)="½",0+Poäng!O14,IF(RIGHT('M3'!F30,1)="0",-16+Poäng!O14,0))),IF(RIGHT('M3'!F30,1)="1",16+Poäng!O14,IF(RIGHT('M3'!F30,1)="½",0+Poäng!O14,IF(RIGHT('M3'!F30,1)="0",-16+Poäng!O14,0)))*0.5))</f>
        <v>-18</v>
      </c>
      <c r="X14" s="33">
        <f>IF(OR('M3'!G29="",'M3'!G29="F"),"",IF($D14&lt;2200,IF(RIGHT('M3'!G30,1)="1",16+Poäng!P14,IF(RIGHT('M3'!G30,1)="½",0+Poäng!P14,IF(RIGHT('M3'!G30,1)="0",-16+Poäng!P14,0))),IF(RIGHT('M3'!G30,1)="1",16+Poäng!P14,IF(RIGHT('M3'!G30,1)="½",0+Poäng!P14,IF(RIGHT('M3'!G30,1)="0",-16+Poäng!P14,0)))*0.5))</f>
        <v>-14</v>
      </c>
      <c r="Y14" s="33">
        <f>IF(OR('M3'!H29="",'M3'!H29="F"),"",IF($D14&lt;2200,IF(RIGHT('M3'!H30,1)="1",16+Poäng!Q14,IF(RIGHT('M3'!H30,1)="½",0+Poäng!Q14,IF(RIGHT('M3'!H30,1)="0",-16+Poäng!Q14,0))),IF(RIGHT('M3'!H30,1)="1",16+Poäng!Q14,IF(RIGHT('M3'!H30,1)="½",0+Poäng!Q14,IF(RIGHT('M3'!H30,1)="0",-16+Poäng!Q14,0)))*0.5))</f>
        <v>-13</v>
      </c>
      <c r="Z14" s="33">
        <f>IF(OR('M3'!I29="",'M3'!I29="F"),"",IF($D14&lt;2200,IF(RIGHT('M3'!I30,1)="1",16+Poäng!R14,IF(RIGHT('M3'!I30,1)="½",0+Poäng!R14,IF(RIGHT('M3'!I30,1)="0",-16+Poäng!R14,0))),IF(RIGHT('M3'!I30,1)="1",16+Poäng!R14,IF(RIGHT('M3'!I30,1)="½",0+Poäng!R14,IF(RIGHT('M3'!I30,1)="0",-16+Poäng!R14,0)))*0.5))</f>
        <v>0</v>
      </c>
      <c r="AA14" s="33">
        <f>IF(OR('M3'!J29="",'M3'!J29="F"),"",IF($D14&lt;2200,IF(RIGHT('M3'!J30,1)="1",16+Poäng!S14,IF(RIGHT('M3'!J30,1)="½",0+Poäng!S14,IF(RIGHT('M3'!J30,1)="0",-16+Poäng!S14,0))),IF(RIGHT('M3'!J30,1)="1",16+Poäng!S14,IF(RIGHT('M3'!J30,1)="½",0+Poäng!S14,IF(RIGHT('M3'!J30,1)="0",-16+Poäng!S14,0)))*0.5))</f>
        <v>5</v>
      </c>
      <c r="AB14" s="33">
        <f>IF(OR('M3'!K29="",'M3'!K29="F"),"",IF($D14&lt;2200,IF(RIGHT('M3'!K30,1)="1",16+Poäng!T14,IF(RIGHT('M3'!K30,1)="½",0+Poäng!T14,IF(RIGHT('M3'!K30,1)="0",-16+Poäng!T14,0))),IF(RIGHT('M3'!K30,1)="1",16+Poäng!T14,IF(RIGHT('M3'!K30,1)="½",0+Poäng!T14,IF(RIGHT('M3'!K30,1)="0",-16+Poäng!T14,0)))*0.5))</f>
        <v>-20</v>
      </c>
      <c r="AC14" s="33">
        <f>IF(OR('M3'!L29="",'M3'!L29="F"),"",IF($D14&lt;2200,IF(RIGHT('M3'!L30,1)="1",16+Poäng!U14,IF(RIGHT('M3'!L30,1)="½",0+Poäng!U14,IF(RIGHT('M3'!L30,1)="0",-16+Poäng!U14,0))),IF(RIGHT('M3'!L30,1)="1",16+Poäng!U14,IF(RIGHT('M3'!L30,1)="½",0+Poäng!U14,IF(RIGHT('M3'!L30,1)="0",-16+Poäng!U14,0)))*0.5))</f>
        <v>14</v>
      </c>
      <c r="AD14" s="33">
        <f>IF(OR('M3'!M29="",'M3'!M29="F"),"",IF($D14&lt;2200,IF(RIGHT('M3'!M30,1)="1",16+Poäng!V14,IF(RIGHT('M3'!M30,1)="½",0+Poäng!V14,IF(RIGHT('M3'!M30,1)="0",-16+Poäng!V14,0))),IF(RIGHT('M3'!M30,1)="1",16+Poäng!V14,IF(RIGHT('M3'!M30,1)="½",0+Poäng!V14,IF(RIGHT('M3'!M30,1)="0",-16+Poäng!V14,0)))*0.5))</f>
        <v>-3</v>
      </c>
      <c r="AE14" s="32">
        <f t="shared" si="1"/>
        <v>-49</v>
      </c>
    </row>
    <row r="26" ht="12" customHeight="1"/>
  </sheetData>
  <printOptions/>
  <pageMargins left="0.7874015748031497" right="0.7874015748031497" top="0.984251968503937" bottom="0.984251968503937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1"/>
  <sheetViews>
    <sheetView workbookViewId="0" topLeftCell="A1">
      <selection activeCell="C6" sqref="C6"/>
    </sheetView>
  </sheetViews>
  <sheetFormatPr defaultColWidth="9.140625" defaultRowHeight="12.75"/>
  <cols>
    <col min="1" max="1" width="0.5625" style="0" customWidth="1"/>
    <col min="2" max="2" width="3.00390625" style="0" bestFit="1" customWidth="1"/>
    <col min="3" max="3" width="20.00390625" style="0" customWidth="1"/>
    <col min="4" max="4" width="7.57421875" style="0" bestFit="1" customWidth="1"/>
    <col min="5" max="5" width="6.00390625" style="31" bestFit="1" customWidth="1"/>
    <col min="6" max="6" width="9.421875" style="0" bestFit="1" customWidth="1"/>
    <col min="7" max="7" width="12.7109375" style="33" bestFit="1" customWidth="1"/>
  </cols>
  <sheetData>
    <row r="1" spans="2:7" s="55" customFormat="1" ht="15.75">
      <c r="B1" s="52" t="s">
        <v>8</v>
      </c>
      <c r="C1" s="52"/>
      <c r="D1" s="52" t="s">
        <v>9</v>
      </c>
      <c r="E1" s="53" t="s">
        <v>6</v>
      </c>
      <c r="F1" s="54" t="s">
        <v>7</v>
      </c>
      <c r="G1" s="54" t="s">
        <v>44</v>
      </c>
    </row>
    <row r="2" spans="2:7" ht="12.75">
      <c r="B2" s="30">
        <v>1</v>
      </c>
      <c r="C2" s="30" t="s">
        <v>45</v>
      </c>
      <c r="D2" s="30">
        <v>1881</v>
      </c>
      <c r="E2" s="51">
        <v>7</v>
      </c>
      <c r="F2" s="30">
        <v>31</v>
      </c>
      <c r="G2" s="32">
        <v>71</v>
      </c>
    </row>
    <row r="3" spans="2:7" ht="12.75">
      <c r="B3" s="30">
        <v>2</v>
      </c>
      <c r="C3" s="30" t="s">
        <v>53</v>
      </c>
      <c r="D3" s="30">
        <v>1880</v>
      </c>
      <c r="E3" s="51">
        <v>5.5</v>
      </c>
      <c r="F3" s="30">
        <v>33</v>
      </c>
      <c r="G3" s="32">
        <v>6</v>
      </c>
    </row>
    <row r="4" spans="2:7" ht="12.75">
      <c r="B4" s="30">
        <v>3</v>
      </c>
      <c r="C4" s="30" t="s">
        <v>61</v>
      </c>
      <c r="D4" s="30">
        <v>1767</v>
      </c>
      <c r="E4" s="51">
        <v>5</v>
      </c>
      <c r="F4" s="30">
        <v>33.5</v>
      </c>
      <c r="G4" s="32">
        <v>44</v>
      </c>
    </row>
    <row r="5" spans="2:7" ht="12.75">
      <c r="B5" s="30">
        <v>4</v>
      </c>
      <c r="C5" s="30" t="s">
        <v>59</v>
      </c>
      <c r="D5" s="30">
        <v>1841</v>
      </c>
      <c r="E5" s="51">
        <v>5</v>
      </c>
      <c r="F5" s="30">
        <v>31</v>
      </c>
      <c r="G5" s="32">
        <v>22</v>
      </c>
    </row>
    <row r="6" spans="2:7" ht="12.75">
      <c r="B6" s="30">
        <v>5</v>
      </c>
      <c r="C6" s="30" t="s">
        <v>54</v>
      </c>
      <c r="D6" s="30">
        <v>1711</v>
      </c>
      <c r="E6" s="51">
        <v>4.5</v>
      </c>
      <c r="F6" s="30">
        <v>30</v>
      </c>
      <c r="G6" s="32">
        <v>65</v>
      </c>
    </row>
    <row r="7" spans="2:7" ht="12.75">
      <c r="B7" s="30">
        <v>6</v>
      </c>
      <c r="C7" s="30" t="s">
        <v>60</v>
      </c>
      <c r="D7" s="30">
        <v>1858</v>
      </c>
      <c r="E7" s="51">
        <v>4.5</v>
      </c>
      <c r="F7" s="30">
        <v>28</v>
      </c>
      <c r="G7" s="32">
        <v>1</v>
      </c>
    </row>
    <row r="8" spans="2:7" ht="12.75">
      <c r="B8" s="30">
        <v>7</v>
      </c>
      <c r="C8" s="30" t="s">
        <v>66</v>
      </c>
      <c r="D8" s="30">
        <v>1739</v>
      </c>
      <c r="E8" s="51">
        <v>4</v>
      </c>
      <c r="F8" s="30">
        <v>30.5</v>
      </c>
      <c r="G8" s="32">
        <v>31</v>
      </c>
    </row>
    <row r="9" spans="2:7" ht="12.75">
      <c r="B9" s="30">
        <v>8</v>
      </c>
      <c r="C9" s="30" t="s">
        <v>62</v>
      </c>
      <c r="D9" s="30">
        <v>1753</v>
      </c>
      <c r="E9" s="51">
        <v>3</v>
      </c>
      <c r="F9" s="30">
        <v>26.5</v>
      </c>
      <c r="G9" s="32">
        <v>-26</v>
      </c>
    </row>
    <row r="10" spans="2:7" ht="12.75">
      <c r="B10" s="30">
        <v>9</v>
      </c>
      <c r="C10" s="30" t="s">
        <v>52</v>
      </c>
      <c r="D10" s="30">
        <v>1744</v>
      </c>
      <c r="E10" s="51">
        <v>2.5</v>
      </c>
      <c r="F10" s="30">
        <v>32</v>
      </c>
      <c r="G10" s="32">
        <v>-11</v>
      </c>
    </row>
    <row r="11" spans="2:7" ht="12.75">
      <c r="B11" s="30">
        <v>10</v>
      </c>
      <c r="C11" s="30" t="s">
        <v>57</v>
      </c>
      <c r="D11" s="30">
        <v>1919</v>
      </c>
      <c r="E11" s="51">
        <v>2.5</v>
      </c>
      <c r="F11" s="30">
        <v>30.5</v>
      </c>
      <c r="G11" s="32">
        <v>-101</v>
      </c>
    </row>
    <row r="12" spans="2:7" ht="12.75">
      <c r="B12" s="30">
        <v>11</v>
      </c>
      <c r="C12" s="30" t="s">
        <v>63</v>
      </c>
      <c r="D12" s="30">
        <v>1800</v>
      </c>
      <c r="E12" s="51">
        <v>2.5</v>
      </c>
      <c r="F12" s="30">
        <v>26</v>
      </c>
      <c r="G12" s="32">
        <v>-49</v>
      </c>
    </row>
    <row r="13" spans="2:7" ht="12.75">
      <c r="B13" s="30">
        <v>12</v>
      </c>
      <c r="C13" s="30" t="s">
        <v>58</v>
      </c>
      <c r="D13" s="30">
        <v>1794</v>
      </c>
      <c r="E13" s="51">
        <v>2</v>
      </c>
      <c r="F13" s="30">
        <v>26</v>
      </c>
      <c r="G13" s="32">
        <v>-53</v>
      </c>
    </row>
    <row r="14" spans="2:7" ht="12.75">
      <c r="B14" s="30"/>
      <c r="C14" s="30"/>
      <c r="D14" s="30"/>
      <c r="E14" s="51"/>
      <c r="F14" s="30"/>
      <c r="G14" s="32"/>
    </row>
    <row r="15" spans="2:7" ht="12.75">
      <c r="B15" s="30"/>
      <c r="C15" s="30"/>
      <c r="D15" s="30"/>
      <c r="E15" s="51"/>
      <c r="F15" s="30"/>
      <c r="G15" s="32"/>
    </row>
    <row r="16" spans="2:7" ht="12.75">
      <c r="B16" s="30"/>
      <c r="C16" s="30"/>
      <c r="D16" s="30"/>
      <c r="E16" s="51"/>
      <c r="F16" s="30"/>
      <c r="G16" s="32"/>
    </row>
    <row r="17" spans="2:7" ht="12.75">
      <c r="B17" s="30"/>
      <c r="C17" s="30"/>
      <c r="D17" s="30"/>
      <c r="E17" s="51"/>
      <c r="F17" s="30"/>
      <c r="G17" s="32"/>
    </row>
    <row r="18" spans="2:7" ht="12.75">
      <c r="B18" s="30"/>
      <c r="C18" s="30"/>
      <c r="D18" s="30"/>
      <c r="E18" s="51"/>
      <c r="F18" s="30"/>
      <c r="G18" s="32"/>
    </row>
    <row r="19" spans="2:7" ht="12.75">
      <c r="B19" s="30"/>
      <c r="C19" s="30"/>
      <c r="D19" s="30"/>
      <c r="E19" s="51"/>
      <c r="F19" s="30"/>
      <c r="G19" s="32"/>
    </row>
    <row r="20" spans="2:7" ht="12.75">
      <c r="B20" s="30"/>
      <c r="C20" s="30"/>
      <c r="D20" s="30"/>
      <c r="E20" s="51"/>
      <c r="F20" s="30"/>
      <c r="G20" s="32"/>
    </row>
    <row r="21" spans="2:7" ht="12.75">
      <c r="B21" s="30"/>
      <c r="C21" s="30"/>
      <c r="D21" s="30"/>
      <c r="E21" s="51"/>
      <c r="F21" s="30"/>
      <c r="G21" s="32"/>
    </row>
    <row r="22" spans="2:7" ht="12.75">
      <c r="B22" s="30"/>
      <c r="C22" s="30"/>
      <c r="D22" s="30"/>
      <c r="E22" s="51"/>
      <c r="F22" s="30"/>
      <c r="G22" s="32"/>
    </row>
    <row r="23" spans="2:7" ht="12.75">
      <c r="B23" s="30"/>
      <c r="C23" s="30"/>
      <c r="D23" s="30"/>
      <c r="E23" s="51"/>
      <c r="F23" s="30"/>
      <c r="G23" s="32"/>
    </row>
    <row r="24" spans="2:7" ht="12.75">
      <c r="B24" s="30"/>
      <c r="C24" s="30"/>
      <c r="D24" s="30"/>
      <c r="E24" s="51"/>
      <c r="F24" s="30"/>
      <c r="G24" s="32"/>
    </row>
    <row r="25" spans="2:7" ht="12.75">
      <c r="B25" s="30"/>
      <c r="C25" s="30"/>
      <c r="D25" s="30"/>
      <c r="E25" s="51"/>
      <c r="F25" s="30"/>
      <c r="G25" s="32"/>
    </row>
    <row r="26" spans="2:7" ht="12.75">
      <c r="B26" s="30"/>
      <c r="C26" s="30"/>
      <c r="D26" s="30"/>
      <c r="E26" s="51"/>
      <c r="F26" s="30"/>
      <c r="G26" s="32"/>
    </row>
    <row r="27" spans="2:7" ht="12.75">
      <c r="B27" s="30"/>
      <c r="C27" s="30"/>
      <c r="D27" s="30"/>
      <c r="E27" s="51"/>
      <c r="F27" s="30"/>
      <c r="G27" s="32"/>
    </row>
    <row r="28" spans="2:7" ht="12.75">
      <c r="B28" s="30"/>
      <c r="C28" s="30"/>
      <c r="D28" s="30"/>
      <c r="E28" s="51"/>
      <c r="F28" s="30"/>
      <c r="G28" s="32"/>
    </row>
    <row r="29" spans="2:7" ht="12.75">
      <c r="B29" s="30"/>
      <c r="C29" s="30"/>
      <c r="D29" s="30"/>
      <c r="E29" s="51"/>
      <c r="F29" s="30"/>
      <c r="G29" s="32"/>
    </row>
    <row r="30" spans="2:7" ht="12.75">
      <c r="B30" s="30"/>
      <c r="C30" s="30"/>
      <c r="D30" s="30"/>
      <c r="E30" s="51"/>
      <c r="F30" s="30"/>
      <c r="G30" s="32"/>
    </row>
    <row r="31" spans="2:7" ht="12.75">
      <c r="B31" s="30"/>
      <c r="C31" s="30"/>
      <c r="D31" s="30"/>
      <c r="E31" s="51"/>
      <c r="F31" s="30"/>
      <c r="G31" s="32"/>
    </row>
    <row r="32" spans="2:7" ht="12.75">
      <c r="B32" s="30"/>
      <c r="C32" s="30"/>
      <c r="D32" s="30"/>
      <c r="E32" s="51"/>
      <c r="F32" s="30"/>
      <c r="G32" s="32"/>
    </row>
    <row r="33" spans="2:7" ht="12.75">
      <c r="B33" s="30"/>
      <c r="C33" s="30"/>
      <c r="D33" s="30"/>
      <c r="E33" s="51"/>
      <c r="F33" s="30"/>
      <c r="G33" s="32"/>
    </row>
    <row r="34" spans="2:7" ht="12.75">
      <c r="B34" s="30"/>
      <c r="C34" s="30"/>
      <c r="D34" s="30"/>
      <c r="E34" s="51"/>
      <c r="F34" s="30"/>
      <c r="G34" s="32"/>
    </row>
    <row r="35" spans="2:7" ht="12.75">
      <c r="B35" s="30"/>
      <c r="C35" s="30"/>
      <c r="D35" s="30"/>
      <c r="E35" s="51"/>
      <c r="F35" s="30"/>
      <c r="G35" s="32"/>
    </row>
    <row r="36" spans="2:7" ht="12.75">
      <c r="B36" s="30"/>
      <c r="C36" s="30"/>
      <c r="D36" s="30"/>
      <c r="E36" s="51"/>
      <c r="F36" s="30"/>
      <c r="G36" s="32"/>
    </row>
    <row r="37" spans="2:7" ht="12.75">
      <c r="B37" s="30"/>
      <c r="C37" s="30"/>
      <c r="D37" s="30"/>
      <c r="E37" s="51"/>
      <c r="F37" s="30"/>
      <c r="G37" s="32"/>
    </row>
    <row r="38" spans="2:7" ht="12.75">
      <c r="B38" s="30"/>
      <c r="C38" s="30"/>
      <c r="D38" s="30"/>
      <c r="E38" s="51"/>
      <c r="F38" s="30"/>
      <c r="G38" s="32"/>
    </row>
    <row r="39" spans="2:7" ht="12.75">
      <c r="B39" s="30"/>
      <c r="C39" s="30"/>
      <c r="D39" s="30"/>
      <c r="E39" s="51"/>
      <c r="F39" s="30"/>
      <c r="G39" s="32"/>
    </row>
    <row r="40" spans="2:7" ht="12.75">
      <c r="B40" s="30"/>
      <c r="C40" s="30"/>
      <c r="D40" s="30"/>
      <c r="E40" s="51"/>
      <c r="F40" s="30"/>
      <c r="G40" s="32"/>
    </row>
    <row r="41" spans="2:7" ht="12.75">
      <c r="B41" s="30"/>
      <c r="C41" s="30"/>
      <c r="D41" s="30"/>
      <c r="E41" s="51"/>
      <c r="F41" s="30"/>
      <c r="G41" s="32"/>
    </row>
    <row r="42" spans="2:7" ht="12.75">
      <c r="B42" s="30"/>
      <c r="C42" s="30"/>
      <c r="D42" s="30"/>
      <c r="E42" s="51"/>
      <c r="F42" s="30"/>
      <c r="G42" s="32"/>
    </row>
    <row r="43" spans="2:7" ht="12.75">
      <c r="B43" s="30"/>
      <c r="C43" s="30"/>
      <c r="D43" s="30"/>
      <c r="E43" s="51"/>
      <c r="F43" s="30"/>
      <c r="G43" s="32"/>
    </row>
    <row r="44" spans="2:7" ht="12.75">
      <c r="B44" s="30"/>
      <c r="C44" s="30"/>
      <c r="D44" s="30"/>
      <c r="E44" s="51"/>
      <c r="F44" s="30"/>
      <c r="G44" s="32"/>
    </row>
    <row r="45" spans="2:7" ht="12.75">
      <c r="B45" s="30"/>
      <c r="C45" s="30"/>
      <c r="D45" s="30"/>
      <c r="E45" s="51"/>
      <c r="F45" s="30"/>
      <c r="G45" s="32"/>
    </row>
    <row r="46" spans="2:7" ht="12.75">
      <c r="B46" s="30"/>
      <c r="C46" s="30"/>
      <c r="D46" s="30"/>
      <c r="E46" s="51"/>
      <c r="F46" s="30"/>
      <c r="G46" s="32"/>
    </row>
    <row r="47" spans="2:7" ht="12.75">
      <c r="B47" s="30"/>
      <c r="C47" s="30"/>
      <c r="D47" s="30"/>
      <c r="E47" s="51"/>
      <c r="F47" s="30"/>
      <c r="G47" s="32"/>
    </row>
    <row r="48" spans="2:7" ht="12.75">
      <c r="B48" s="30"/>
      <c r="C48" s="30"/>
      <c r="D48" s="30"/>
      <c r="E48" s="51"/>
      <c r="F48" s="30"/>
      <c r="G48" s="32"/>
    </row>
    <row r="49" spans="2:7" ht="12.75">
      <c r="B49" s="30"/>
      <c r="C49" s="30"/>
      <c r="D49" s="30"/>
      <c r="E49" s="51"/>
      <c r="F49" s="30"/>
      <c r="G49" s="32"/>
    </row>
    <row r="50" spans="2:7" ht="12.75">
      <c r="B50" s="30"/>
      <c r="C50" s="30"/>
      <c r="D50" s="30"/>
      <c r="E50" s="51"/>
      <c r="F50" s="30"/>
      <c r="G50" s="32"/>
    </row>
    <row r="51" spans="2:7" ht="12.75">
      <c r="B51" s="30"/>
      <c r="C51" s="30"/>
      <c r="D51" s="30"/>
      <c r="E51" s="51"/>
      <c r="F51" s="30"/>
      <c r="G51" s="32"/>
    </row>
    <row r="52" spans="2:7" ht="12.75">
      <c r="B52" s="30"/>
      <c r="C52" s="30"/>
      <c r="D52" s="30"/>
      <c r="E52" s="51"/>
      <c r="F52" s="30"/>
      <c r="G52" s="32"/>
    </row>
    <row r="53" spans="2:7" ht="12.75">
      <c r="B53" s="30"/>
      <c r="C53" s="30"/>
      <c r="D53" s="30"/>
      <c r="E53" s="51"/>
      <c r="F53" s="30"/>
      <c r="G53" s="32"/>
    </row>
    <row r="54" spans="2:7" ht="12.75">
      <c r="B54" s="30"/>
      <c r="C54" s="30"/>
      <c r="D54" s="30"/>
      <c r="E54" s="51"/>
      <c r="F54" s="30"/>
      <c r="G54" s="32"/>
    </row>
    <row r="55" spans="2:7" ht="12.75">
      <c r="B55" s="30"/>
      <c r="C55" s="30"/>
      <c r="D55" s="30"/>
      <c r="E55" s="51"/>
      <c r="F55" s="30"/>
      <c r="G55" s="32"/>
    </row>
    <row r="56" spans="2:7" ht="12.75">
      <c r="B56" s="30"/>
      <c r="C56" s="30"/>
      <c r="D56" s="30"/>
      <c r="E56" s="51"/>
      <c r="F56" s="30"/>
      <c r="G56" s="32"/>
    </row>
    <row r="57" spans="2:7" ht="12.75">
      <c r="B57" s="30"/>
      <c r="C57" s="30"/>
      <c r="D57" s="30"/>
      <c r="E57" s="51"/>
      <c r="F57" s="30"/>
      <c r="G57" s="32"/>
    </row>
    <row r="58" spans="2:7" ht="12.75">
      <c r="B58" s="30"/>
      <c r="C58" s="30"/>
      <c r="D58" s="30"/>
      <c r="E58" s="51"/>
      <c r="F58" s="30"/>
      <c r="G58" s="32"/>
    </row>
    <row r="59" spans="2:7" ht="12.75">
      <c r="B59" s="30"/>
      <c r="C59" s="30"/>
      <c r="D59" s="30"/>
      <c r="E59" s="51"/>
      <c r="F59" s="30"/>
      <c r="G59" s="32"/>
    </row>
    <row r="60" spans="2:7" ht="12.75">
      <c r="B60" s="30"/>
      <c r="C60" s="30"/>
      <c r="D60" s="30"/>
      <c r="E60" s="51"/>
      <c r="F60" s="30"/>
      <c r="G60" s="32"/>
    </row>
    <row r="61" spans="2:7" ht="12.75">
      <c r="B61" s="30"/>
      <c r="C61" s="30"/>
      <c r="D61" s="30"/>
      <c r="E61" s="51"/>
      <c r="F61" s="30"/>
      <c r="G61" s="32"/>
    </row>
    <row r="62" spans="2:7" ht="12.75">
      <c r="B62" s="30"/>
      <c r="C62" s="30"/>
      <c r="D62" s="30"/>
      <c r="E62" s="51"/>
      <c r="F62" s="30"/>
      <c r="G62" s="32"/>
    </row>
    <row r="63" spans="2:7" ht="12.75">
      <c r="B63" s="30"/>
      <c r="C63" s="30"/>
      <c r="D63" s="30"/>
      <c r="E63" s="51"/>
      <c r="F63" s="30"/>
      <c r="G63" s="32"/>
    </row>
    <row r="64" spans="2:7" ht="12.75">
      <c r="B64" s="30"/>
      <c r="C64" s="30"/>
      <c r="D64" s="30"/>
      <c r="E64" s="51"/>
      <c r="F64" s="30"/>
      <c r="G64" s="32"/>
    </row>
    <row r="65" spans="2:7" ht="12.75">
      <c r="B65" s="30"/>
      <c r="C65" s="30"/>
      <c r="D65" s="30"/>
      <c r="E65" s="51"/>
      <c r="F65" s="30"/>
      <c r="G65" s="32"/>
    </row>
    <row r="66" spans="2:7" ht="12.75">
      <c r="B66" s="30"/>
      <c r="C66" s="30"/>
      <c r="D66" s="30"/>
      <c r="E66" s="51"/>
      <c r="F66" s="30"/>
      <c r="G66" s="32"/>
    </row>
    <row r="67" spans="2:7" ht="12.75">
      <c r="B67" s="30"/>
      <c r="C67" s="30"/>
      <c r="D67" s="30"/>
      <c r="E67" s="51"/>
      <c r="F67" s="30"/>
      <c r="G67" s="32"/>
    </row>
    <row r="68" spans="2:7" ht="12.75">
      <c r="B68" s="30"/>
      <c r="C68" s="30"/>
      <c r="D68" s="30"/>
      <c r="E68" s="51"/>
      <c r="F68" s="30"/>
      <c r="G68" s="32"/>
    </row>
    <row r="69" spans="2:7" ht="12.75">
      <c r="B69" s="30"/>
      <c r="C69" s="30"/>
      <c r="D69" s="30"/>
      <c r="E69" s="51"/>
      <c r="F69" s="30"/>
      <c r="G69" s="32"/>
    </row>
    <row r="70" spans="2:7" ht="12.75">
      <c r="B70" s="30"/>
      <c r="C70" s="30"/>
      <c r="D70" s="30"/>
      <c r="E70" s="51"/>
      <c r="F70" s="30"/>
      <c r="G70" s="32"/>
    </row>
    <row r="71" spans="2:7" ht="12.75">
      <c r="B71" s="30"/>
      <c r="C71" s="30"/>
      <c r="D71" s="30"/>
      <c r="E71" s="51"/>
      <c r="F71" s="30"/>
      <c r="G71" s="32"/>
    </row>
    <row r="72" spans="2:7" ht="12.75">
      <c r="B72" s="30"/>
      <c r="C72" s="30"/>
      <c r="D72" s="30"/>
      <c r="E72" s="51"/>
      <c r="F72" s="30"/>
      <c r="G72" s="32"/>
    </row>
    <row r="73" spans="2:7" ht="12.75">
      <c r="B73" s="30"/>
      <c r="C73" s="30"/>
      <c r="D73" s="30"/>
      <c r="E73" s="51"/>
      <c r="F73" s="30"/>
      <c r="G73" s="32"/>
    </row>
    <row r="74" spans="2:7" ht="12.75">
      <c r="B74" s="30"/>
      <c r="C74" s="30"/>
      <c r="D74" s="30"/>
      <c r="E74" s="51"/>
      <c r="F74" s="30"/>
      <c r="G74" s="32"/>
    </row>
    <row r="75" spans="2:7" ht="12.75">
      <c r="B75" s="30"/>
      <c r="C75" s="30"/>
      <c r="D75" s="30"/>
      <c r="E75" s="51"/>
      <c r="F75" s="30"/>
      <c r="G75" s="32"/>
    </row>
    <row r="76" spans="2:7" ht="12.75">
      <c r="B76" s="30"/>
      <c r="C76" s="30"/>
      <c r="D76" s="30"/>
      <c r="E76" s="51"/>
      <c r="F76" s="30"/>
      <c r="G76" s="32"/>
    </row>
    <row r="77" spans="2:7" ht="12.75">
      <c r="B77" s="30"/>
      <c r="C77" s="30"/>
      <c r="D77" s="30"/>
      <c r="E77" s="51"/>
      <c r="F77" s="30"/>
      <c r="G77" s="32"/>
    </row>
    <row r="78" spans="2:7" ht="12.75">
      <c r="B78" s="30"/>
      <c r="C78" s="30"/>
      <c r="D78" s="30"/>
      <c r="E78" s="51"/>
      <c r="F78" s="30"/>
      <c r="G78" s="32"/>
    </row>
    <row r="79" spans="2:7" ht="12.75">
      <c r="B79" s="30"/>
      <c r="C79" s="30"/>
      <c r="D79" s="30"/>
      <c r="E79" s="51"/>
      <c r="F79" s="30"/>
      <c r="G79" s="32"/>
    </row>
    <row r="80" spans="2:7" ht="12.75">
      <c r="B80" s="30"/>
      <c r="C80" s="30"/>
      <c r="D80" s="30"/>
      <c r="E80" s="51"/>
      <c r="F80" s="30"/>
      <c r="G80" s="32"/>
    </row>
    <row r="81" spans="2:7" ht="12.75">
      <c r="B81" s="30"/>
      <c r="C81" s="30"/>
      <c r="D81" s="30"/>
      <c r="E81" s="51"/>
      <c r="F81" s="30"/>
      <c r="G81" s="32"/>
    </row>
    <row r="82" spans="2:7" ht="12.75">
      <c r="B82" s="30"/>
      <c r="C82" s="30"/>
      <c r="D82" s="30"/>
      <c r="E82" s="51"/>
      <c r="F82" s="30"/>
      <c r="G82" s="32"/>
    </row>
    <row r="83" spans="2:7" ht="12.75">
      <c r="B83" s="30"/>
      <c r="C83" s="30"/>
      <c r="D83" s="30"/>
      <c r="E83" s="51"/>
      <c r="F83" s="30"/>
      <c r="G83" s="32"/>
    </row>
    <row r="84" spans="2:7" ht="12.75">
      <c r="B84" s="30"/>
      <c r="C84" s="30"/>
      <c r="D84" s="30"/>
      <c r="E84" s="51"/>
      <c r="F84" s="30"/>
      <c r="G84" s="32"/>
    </row>
    <row r="85" ht="12.75">
      <c r="E85" s="51"/>
    </row>
    <row r="86" ht="12.75">
      <c r="E86" s="51"/>
    </row>
    <row r="87" ht="12.75">
      <c r="E87" s="51"/>
    </row>
    <row r="88" ht="12.75">
      <c r="E88" s="51"/>
    </row>
    <row r="89" ht="12.75">
      <c r="E89" s="34"/>
    </row>
    <row r="90" ht="12.75">
      <c r="E90" s="34"/>
    </row>
    <row r="91" ht="12.75">
      <c r="E91" s="51"/>
    </row>
    <row r="92" ht="12.75">
      <c r="E92" s="51"/>
    </row>
    <row r="93" ht="12.75">
      <c r="E93" s="51"/>
    </row>
    <row r="94" ht="12.75">
      <c r="E94" s="51"/>
    </row>
    <row r="95" ht="12.75">
      <c r="E95" s="51"/>
    </row>
    <row r="96" ht="12.75">
      <c r="E96" s="51"/>
    </row>
    <row r="97" ht="12.75">
      <c r="E97" s="51"/>
    </row>
    <row r="98" ht="12.75">
      <c r="E98" s="51"/>
    </row>
    <row r="99" ht="12.75">
      <c r="E99" s="51"/>
    </row>
    <row r="100" ht="12.75">
      <c r="E100" s="51"/>
    </row>
    <row r="101" ht="12.75">
      <c r="E101" s="51"/>
    </row>
    <row r="102" ht="12.75">
      <c r="E102" s="51"/>
    </row>
    <row r="103" ht="12.75">
      <c r="E103" s="51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0"/>
  <sheetViews>
    <sheetView workbookViewId="0" topLeftCell="A1">
      <selection activeCell="L29" sqref="L29"/>
    </sheetView>
  </sheetViews>
  <sheetFormatPr defaultColWidth="9.140625" defaultRowHeight="12.75"/>
  <cols>
    <col min="1" max="1" width="0.2890625" style="0" customWidth="1"/>
    <col min="2" max="2" width="3.00390625" style="0" bestFit="1" customWidth="1"/>
    <col min="3" max="3" width="3.57421875" style="9" bestFit="1" customWidth="1"/>
    <col min="4" max="4" width="4.00390625" style="0" bestFit="1" customWidth="1"/>
    <col min="5" max="5" width="2.28125" style="0" customWidth="1"/>
    <col min="6" max="6" width="3.28125" style="0" bestFit="1" customWidth="1"/>
    <col min="7" max="7" width="4.421875" style="0" bestFit="1" customWidth="1"/>
    <col min="8" max="8" width="3.28125" style="0" bestFit="1" customWidth="1"/>
    <col min="9" max="10" width="2.7109375" style="0" customWidth="1"/>
    <col min="11" max="11" width="6.7109375" style="0" bestFit="1" customWidth="1"/>
    <col min="12" max="12" width="5.57421875" style="0" bestFit="1" customWidth="1"/>
    <col min="13" max="13" width="6.421875" style="0" bestFit="1" customWidth="1"/>
    <col min="14" max="14" width="7.00390625" style="0" bestFit="1" customWidth="1"/>
    <col min="15" max="15" width="6.421875" style="0" bestFit="1" customWidth="1"/>
    <col min="16" max="16" width="7.00390625" style="0" bestFit="1" customWidth="1"/>
    <col min="17" max="18" width="7.28125" style="0" bestFit="1" customWidth="1"/>
  </cols>
  <sheetData>
    <row r="1" ht="13.5" thickBot="1"/>
    <row r="2" spans="11:18" ht="13.5" thickTop="1">
      <c r="K2" s="49" t="s">
        <v>43</v>
      </c>
      <c r="L2" s="48"/>
      <c r="M2" s="40" t="s">
        <v>38</v>
      </c>
      <c r="N2" s="40" t="s">
        <v>40</v>
      </c>
      <c r="O2" s="40" t="s">
        <v>41</v>
      </c>
      <c r="P2" s="40" t="s">
        <v>41</v>
      </c>
      <c r="Q2" s="40" t="s">
        <v>42</v>
      </c>
      <c r="R2" s="13" t="s">
        <v>42</v>
      </c>
    </row>
    <row r="3" spans="11:18" ht="12.75">
      <c r="K3" s="47"/>
      <c r="L3" s="37"/>
      <c r="M3" s="38" t="s">
        <v>37</v>
      </c>
      <c r="N3" s="38" t="s">
        <v>39</v>
      </c>
      <c r="O3" s="38" t="s">
        <v>37</v>
      </c>
      <c r="P3" s="38" t="s">
        <v>39</v>
      </c>
      <c r="Q3" s="38" t="s">
        <v>37</v>
      </c>
      <c r="R3" s="46" t="s">
        <v>39</v>
      </c>
    </row>
    <row r="4" spans="2:18" ht="12.75">
      <c r="B4">
        <v>1</v>
      </c>
      <c r="C4" s="9">
        <v>0</v>
      </c>
      <c r="D4">
        <v>0</v>
      </c>
      <c r="F4">
        <v>1</v>
      </c>
      <c r="G4" s="33">
        <v>0</v>
      </c>
      <c r="H4">
        <v>0</v>
      </c>
      <c r="K4" s="41">
        <v>0</v>
      </c>
      <c r="L4" s="39">
        <v>10</v>
      </c>
      <c r="M4" s="39">
        <v>16</v>
      </c>
      <c r="N4" s="39">
        <v>16</v>
      </c>
      <c r="O4" s="39">
        <v>0</v>
      </c>
      <c r="P4" s="39">
        <v>0</v>
      </c>
      <c r="Q4" s="39">
        <v>-16</v>
      </c>
      <c r="R4" s="42">
        <v>-16</v>
      </c>
    </row>
    <row r="5" spans="2:18" ht="12.75">
      <c r="B5">
        <v>2</v>
      </c>
      <c r="C5" s="9" t="s">
        <v>5</v>
      </c>
      <c r="D5">
        <v>0.5</v>
      </c>
      <c r="F5">
        <v>2</v>
      </c>
      <c r="G5" s="33">
        <v>11</v>
      </c>
      <c r="H5">
        <v>1</v>
      </c>
      <c r="K5" s="41">
        <v>11</v>
      </c>
      <c r="L5" s="39">
        <v>33</v>
      </c>
      <c r="M5" s="39">
        <v>15</v>
      </c>
      <c r="N5" s="39">
        <v>17</v>
      </c>
      <c r="O5" s="39">
        <v>-1</v>
      </c>
      <c r="P5" s="39">
        <v>1</v>
      </c>
      <c r="Q5" s="39">
        <v>-17</v>
      </c>
      <c r="R5" s="42">
        <v>-15</v>
      </c>
    </row>
    <row r="6" spans="2:18" ht="12.75">
      <c r="B6">
        <v>3</v>
      </c>
      <c r="C6" s="9">
        <v>1</v>
      </c>
      <c r="D6">
        <v>1</v>
      </c>
      <c r="F6">
        <v>3</v>
      </c>
      <c r="G6" s="33">
        <v>34</v>
      </c>
      <c r="H6">
        <v>2</v>
      </c>
      <c r="K6" s="41">
        <v>34</v>
      </c>
      <c r="L6" s="39">
        <v>56</v>
      </c>
      <c r="M6" s="39">
        <v>14</v>
      </c>
      <c r="N6" s="39">
        <v>18</v>
      </c>
      <c r="O6" s="39">
        <v>-2</v>
      </c>
      <c r="P6" s="39">
        <v>2</v>
      </c>
      <c r="Q6" s="39">
        <v>-18</v>
      </c>
      <c r="R6" s="42">
        <v>-14</v>
      </c>
    </row>
    <row r="7" spans="2:18" ht="12.75">
      <c r="B7">
        <v>4</v>
      </c>
      <c r="C7" s="9" t="s">
        <v>10</v>
      </c>
      <c r="D7">
        <v>1.5</v>
      </c>
      <c r="F7">
        <v>4</v>
      </c>
      <c r="G7" s="33">
        <v>57</v>
      </c>
      <c r="H7">
        <v>3</v>
      </c>
      <c r="K7" s="41">
        <v>57</v>
      </c>
      <c r="L7" s="39">
        <v>79</v>
      </c>
      <c r="M7" s="39">
        <v>13</v>
      </c>
      <c r="N7" s="39">
        <v>19</v>
      </c>
      <c r="O7" s="39">
        <v>-3</v>
      </c>
      <c r="P7" s="39">
        <v>3</v>
      </c>
      <c r="Q7" s="39">
        <v>-19</v>
      </c>
      <c r="R7" s="42">
        <v>-13</v>
      </c>
    </row>
    <row r="8" spans="2:18" ht="12.75">
      <c r="B8">
        <v>5</v>
      </c>
      <c r="C8" s="9">
        <v>2</v>
      </c>
      <c r="D8">
        <v>2</v>
      </c>
      <c r="F8">
        <v>5</v>
      </c>
      <c r="G8" s="33">
        <v>80</v>
      </c>
      <c r="H8">
        <v>4</v>
      </c>
      <c r="K8" s="41">
        <v>80</v>
      </c>
      <c r="L8" s="39">
        <v>102</v>
      </c>
      <c r="M8" s="39">
        <v>12</v>
      </c>
      <c r="N8" s="39">
        <v>20</v>
      </c>
      <c r="O8" s="39">
        <v>-4</v>
      </c>
      <c r="P8" s="39">
        <v>4</v>
      </c>
      <c r="Q8" s="39">
        <v>-20</v>
      </c>
      <c r="R8" s="42">
        <v>-12</v>
      </c>
    </row>
    <row r="9" spans="2:18" ht="12.75">
      <c r="B9">
        <v>6</v>
      </c>
      <c r="C9" s="9" t="s">
        <v>11</v>
      </c>
      <c r="D9">
        <v>2.5</v>
      </c>
      <c r="F9">
        <v>6</v>
      </c>
      <c r="G9" s="33">
        <v>103</v>
      </c>
      <c r="H9">
        <v>5</v>
      </c>
      <c r="K9" s="41">
        <v>103</v>
      </c>
      <c r="L9" s="39">
        <v>126</v>
      </c>
      <c r="M9" s="39">
        <v>11</v>
      </c>
      <c r="N9" s="39">
        <v>21</v>
      </c>
      <c r="O9" s="39">
        <v>-5</v>
      </c>
      <c r="P9" s="39">
        <v>5</v>
      </c>
      <c r="Q9" s="39">
        <v>-21</v>
      </c>
      <c r="R9" s="42">
        <v>-11</v>
      </c>
    </row>
    <row r="10" spans="2:18" ht="12.75">
      <c r="B10">
        <v>7</v>
      </c>
      <c r="C10" s="9">
        <v>3</v>
      </c>
      <c r="D10">
        <v>3</v>
      </c>
      <c r="F10">
        <v>7</v>
      </c>
      <c r="G10" s="33">
        <v>127</v>
      </c>
      <c r="H10">
        <v>6</v>
      </c>
      <c r="K10" s="41">
        <v>127</v>
      </c>
      <c r="L10" s="39">
        <v>151</v>
      </c>
      <c r="M10" s="39">
        <v>10</v>
      </c>
      <c r="N10" s="39">
        <v>22</v>
      </c>
      <c r="O10" s="39">
        <v>-6</v>
      </c>
      <c r="P10" s="39">
        <v>6</v>
      </c>
      <c r="Q10" s="39">
        <v>-22</v>
      </c>
      <c r="R10" s="42">
        <v>-10</v>
      </c>
    </row>
    <row r="11" spans="2:18" ht="12.75">
      <c r="B11">
        <v>8</v>
      </c>
      <c r="C11" s="9" t="s">
        <v>12</v>
      </c>
      <c r="D11">
        <v>3.5</v>
      </c>
      <c r="F11">
        <v>8</v>
      </c>
      <c r="G11" s="33">
        <v>152</v>
      </c>
      <c r="H11">
        <v>7</v>
      </c>
      <c r="K11" s="41">
        <v>152</v>
      </c>
      <c r="L11" s="39">
        <v>178</v>
      </c>
      <c r="M11" s="39">
        <v>9</v>
      </c>
      <c r="N11" s="39">
        <v>23</v>
      </c>
      <c r="O11" s="39">
        <v>-7</v>
      </c>
      <c r="P11" s="39">
        <v>7</v>
      </c>
      <c r="Q11" s="39">
        <v>-23</v>
      </c>
      <c r="R11" s="42">
        <v>-9</v>
      </c>
    </row>
    <row r="12" spans="2:18" ht="12.75">
      <c r="B12">
        <v>9</v>
      </c>
      <c r="C12" s="9">
        <v>4</v>
      </c>
      <c r="D12">
        <v>4</v>
      </c>
      <c r="F12">
        <v>9</v>
      </c>
      <c r="G12" s="33">
        <v>179</v>
      </c>
      <c r="H12">
        <v>8</v>
      </c>
      <c r="K12" s="41">
        <v>179</v>
      </c>
      <c r="L12" s="39">
        <v>207</v>
      </c>
      <c r="M12" s="39">
        <v>8</v>
      </c>
      <c r="N12" s="39">
        <v>24</v>
      </c>
      <c r="O12" s="39">
        <v>-8</v>
      </c>
      <c r="P12" s="39">
        <v>8</v>
      </c>
      <c r="Q12" s="39">
        <v>-24</v>
      </c>
      <c r="R12" s="42">
        <v>-8</v>
      </c>
    </row>
    <row r="13" spans="2:18" ht="12.75">
      <c r="B13">
        <v>10</v>
      </c>
      <c r="C13" s="9" t="s">
        <v>13</v>
      </c>
      <c r="D13">
        <v>4.5</v>
      </c>
      <c r="F13">
        <v>10</v>
      </c>
      <c r="G13" s="33">
        <v>208</v>
      </c>
      <c r="H13">
        <v>9</v>
      </c>
      <c r="K13" s="41">
        <v>208</v>
      </c>
      <c r="L13" s="39">
        <v>236</v>
      </c>
      <c r="M13" s="39">
        <v>7</v>
      </c>
      <c r="N13" s="39">
        <v>25</v>
      </c>
      <c r="O13" s="39">
        <v>-9</v>
      </c>
      <c r="P13" s="39">
        <v>9</v>
      </c>
      <c r="Q13" s="39">
        <v>-25</v>
      </c>
      <c r="R13" s="42">
        <v>-7</v>
      </c>
    </row>
    <row r="14" spans="2:18" ht="12.75">
      <c r="B14">
        <v>11</v>
      </c>
      <c r="C14" s="9">
        <v>5</v>
      </c>
      <c r="D14">
        <v>5</v>
      </c>
      <c r="F14">
        <v>11</v>
      </c>
      <c r="G14" s="33">
        <v>237</v>
      </c>
      <c r="H14">
        <v>10</v>
      </c>
      <c r="K14" s="41">
        <v>237</v>
      </c>
      <c r="L14" s="39">
        <v>270</v>
      </c>
      <c r="M14" s="39">
        <v>6</v>
      </c>
      <c r="N14" s="39">
        <v>26</v>
      </c>
      <c r="O14" s="39">
        <v>-10</v>
      </c>
      <c r="P14" s="39">
        <v>10</v>
      </c>
      <c r="Q14" s="39">
        <v>-26</v>
      </c>
      <c r="R14" s="42">
        <v>-6</v>
      </c>
    </row>
    <row r="15" spans="2:18" ht="12.75">
      <c r="B15">
        <v>12</v>
      </c>
      <c r="C15" s="9" t="s">
        <v>14</v>
      </c>
      <c r="D15">
        <v>5.5</v>
      </c>
      <c r="F15">
        <v>12</v>
      </c>
      <c r="G15" s="33">
        <v>271</v>
      </c>
      <c r="H15">
        <v>11</v>
      </c>
      <c r="K15" s="41">
        <v>271</v>
      </c>
      <c r="L15" s="39">
        <v>308</v>
      </c>
      <c r="M15" s="39">
        <v>5</v>
      </c>
      <c r="N15" s="39">
        <v>27</v>
      </c>
      <c r="O15" s="39">
        <v>-11</v>
      </c>
      <c r="P15" s="39">
        <v>11</v>
      </c>
      <c r="Q15" s="39">
        <v>-27</v>
      </c>
      <c r="R15" s="42">
        <v>-5</v>
      </c>
    </row>
    <row r="16" spans="2:18" ht="12.75">
      <c r="B16">
        <v>13</v>
      </c>
      <c r="C16" s="9">
        <v>6</v>
      </c>
      <c r="D16">
        <v>6</v>
      </c>
      <c r="F16">
        <v>13</v>
      </c>
      <c r="G16" s="33">
        <v>309</v>
      </c>
      <c r="H16">
        <v>12</v>
      </c>
      <c r="K16" s="41">
        <v>309</v>
      </c>
      <c r="L16" s="39">
        <v>352</v>
      </c>
      <c r="M16" s="39">
        <v>4</v>
      </c>
      <c r="N16" s="39">
        <v>28</v>
      </c>
      <c r="O16" s="39">
        <v>-12</v>
      </c>
      <c r="P16" s="39">
        <v>12</v>
      </c>
      <c r="Q16" s="39">
        <v>-28</v>
      </c>
      <c r="R16" s="42">
        <v>-4</v>
      </c>
    </row>
    <row r="17" spans="2:18" ht="12.75">
      <c r="B17">
        <v>14</v>
      </c>
      <c r="C17" s="9" t="s">
        <v>15</v>
      </c>
      <c r="D17">
        <v>6.5</v>
      </c>
      <c r="F17">
        <v>14</v>
      </c>
      <c r="G17" s="33">
        <v>353</v>
      </c>
      <c r="H17">
        <v>13</v>
      </c>
      <c r="K17" s="41">
        <v>353</v>
      </c>
      <c r="L17" s="39">
        <v>409</v>
      </c>
      <c r="M17" s="39">
        <v>3</v>
      </c>
      <c r="N17" s="39">
        <v>29</v>
      </c>
      <c r="O17" s="39">
        <v>-13</v>
      </c>
      <c r="P17" s="39">
        <v>13</v>
      </c>
      <c r="Q17" s="39">
        <v>-29</v>
      </c>
      <c r="R17" s="42">
        <v>-3</v>
      </c>
    </row>
    <row r="18" spans="2:18" ht="12.75">
      <c r="B18">
        <v>15</v>
      </c>
      <c r="C18" s="9">
        <v>7</v>
      </c>
      <c r="D18">
        <v>7</v>
      </c>
      <c r="F18">
        <v>15</v>
      </c>
      <c r="G18" s="33">
        <v>410</v>
      </c>
      <c r="H18">
        <v>14</v>
      </c>
      <c r="K18" s="41">
        <v>410</v>
      </c>
      <c r="L18" s="39">
        <v>499</v>
      </c>
      <c r="M18" s="39">
        <v>2</v>
      </c>
      <c r="N18" s="39">
        <v>30</v>
      </c>
      <c r="O18" s="39">
        <v>-14</v>
      </c>
      <c r="P18" s="39">
        <v>14</v>
      </c>
      <c r="Q18" s="39">
        <v>-30</v>
      </c>
      <c r="R18" s="42">
        <v>-2</v>
      </c>
    </row>
    <row r="19" spans="2:18" ht="13.5" thickBot="1">
      <c r="B19">
        <v>16</v>
      </c>
      <c r="C19" s="9" t="s">
        <v>16</v>
      </c>
      <c r="D19">
        <v>7.5</v>
      </c>
      <c r="F19">
        <v>16</v>
      </c>
      <c r="G19" s="33">
        <v>500</v>
      </c>
      <c r="H19">
        <v>15</v>
      </c>
      <c r="K19" s="43">
        <v>500</v>
      </c>
      <c r="L19" s="50"/>
      <c r="M19" s="44">
        <v>1</v>
      </c>
      <c r="N19" s="44">
        <v>31</v>
      </c>
      <c r="O19" s="44">
        <v>-15</v>
      </c>
      <c r="P19" s="44">
        <v>15</v>
      </c>
      <c r="Q19" s="44">
        <v>-31</v>
      </c>
      <c r="R19" s="45">
        <v>-1</v>
      </c>
    </row>
    <row r="20" spans="2:4" ht="13.5" thickTop="1">
      <c r="B20">
        <v>17</v>
      </c>
      <c r="C20" s="9">
        <v>8</v>
      </c>
      <c r="D20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Rockaden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2007-12-01T13:58:05Z</cp:lastPrinted>
  <dcterms:created xsi:type="dcterms:W3CDTF">1998-01-09T19:45:51Z</dcterms:created>
  <dcterms:modified xsi:type="dcterms:W3CDTF">2007-12-01T13:59:17Z</dcterms:modified>
  <cp:category/>
  <cp:version/>
  <cp:contentType/>
  <cp:contentStatus/>
</cp:coreProperties>
</file>